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1" activeTab="5"/>
  </bookViews>
  <sheets>
    <sheet name="Veg." sheetId="2" r:id="rId1"/>
    <sheet name="Fruit Final" sheetId="12" r:id="rId2"/>
    <sheet name="Veg-Final" sheetId="10" r:id="rId3"/>
    <sheet name="Spices" sheetId="3" r:id="rId4"/>
    <sheet name="Flowers" sheetId="7" r:id="rId5"/>
    <sheet name="Mushroom" sheetId="5" r:id="rId6"/>
    <sheet name="MAD" sheetId="6" r:id="rId7"/>
  </sheets>
  <definedNames>
    <definedName name="_xlnm.Print_Area" localSheetId="2">'Veg-Final'!$A$1:$CB$30</definedName>
  </definedNames>
  <calcPr calcId="144525"/>
</workbook>
</file>

<file path=xl/calcChain.xml><?xml version="1.0" encoding="utf-8"?>
<calcChain xmlns="http://schemas.openxmlformats.org/spreadsheetml/2006/main">
  <c r="CF9" i="10" l="1"/>
  <c r="CF10" i="10"/>
  <c r="CF11" i="10"/>
  <c r="CF12" i="10"/>
  <c r="CF13" i="10"/>
  <c r="CF14" i="10"/>
  <c r="CF15" i="10"/>
  <c r="CF16" i="10"/>
  <c r="CF17" i="10"/>
  <c r="CF18" i="10"/>
  <c r="CF19" i="10"/>
  <c r="CF20" i="10"/>
  <c r="CF21" i="10"/>
  <c r="CF22" i="10"/>
  <c r="CF23" i="10"/>
  <c r="CF24" i="10"/>
  <c r="CF25" i="10"/>
  <c r="CF26" i="10"/>
  <c r="CF27" i="10"/>
  <c r="CF28" i="10"/>
  <c r="CF29" i="10"/>
  <c r="CF30" i="10"/>
  <c r="CF8" i="10"/>
  <c r="CE9" i="10"/>
  <c r="CE10" i="10"/>
  <c r="CE11" i="10"/>
  <c r="CE12" i="10"/>
  <c r="CE13" i="10"/>
  <c r="CE14" i="10"/>
  <c r="CE15" i="10"/>
  <c r="CE16" i="10"/>
  <c r="CE17" i="10"/>
  <c r="CE18" i="10"/>
  <c r="CE19" i="10"/>
  <c r="CE20" i="10"/>
  <c r="CE21" i="10"/>
  <c r="CE22" i="10"/>
  <c r="CE23" i="10"/>
  <c r="CE24" i="10"/>
  <c r="CE25" i="10"/>
  <c r="CE26" i="10"/>
  <c r="CE27" i="10"/>
  <c r="CE28" i="10"/>
  <c r="CE29" i="10"/>
  <c r="CE30" i="10"/>
  <c r="CE8" i="10"/>
  <c r="BC8" i="12" l="1"/>
  <c r="BC9" i="12"/>
  <c r="BC10" i="12"/>
  <c r="BC11" i="12"/>
  <c r="BC12" i="12"/>
  <c r="BC13" i="12"/>
  <c r="BC14" i="12"/>
  <c r="BC15" i="12"/>
  <c r="BC16" i="12"/>
  <c r="BC17" i="12"/>
  <c r="BC18" i="12"/>
  <c r="BC19" i="12"/>
  <c r="BC20" i="12"/>
  <c r="BC21" i="12"/>
  <c r="BC22" i="12"/>
  <c r="BC23" i="12"/>
  <c r="BC24" i="12"/>
  <c r="BC25" i="12"/>
  <c r="BC26" i="12"/>
  <c r="BC27" i="12"/>
  <c r="BC28" i="12"/>
  <c r="BC29" i="12"/>
  <c r="AV8" i="12" l="1"/>
  <c r="AV9" i="12"/>
  <c r="AV10" i="12"/>
  <c r="AV11" i="12"/>
  <c r="AV12" i="12"/>
  <c r="AV13" i="12"/>
  <c r="AV14" i="12"/>
  <c r="AV15" i="12"/>
  <c r="AV16" i="12"/>
  <c r="AV17" i="12"/>
  <c r="AV18" i="12"/>
  <c r="AV20" i="12"/>
  <c r="AV22" i="12"/>
  <c r="AV23" i="12"/>
  <c r="AV26" i="12"/>
  <c r="AV27" i="12"/>
  <c r="AV29" i="12"/>
  <c r="AS8" i="12"/>
  <c r="AS9" i="12"/>
  <c r="AS10" i="12"/>
  <c r="AS12" i="12"/>
  <c r="AS13" i="12"/>
  <c r="AS14" i="12"/>
  <c r="AS15" i="12"/>
  <c r="AS16" i="12"/>
  <c r="AS17" i="12"/>
  <c r="AS18" i="12"/>
  <c r="AS20" i="12"/>
  <c r="AS22" i="12"/>
  <c r="AS23" i="12"/>
  <c r="AS26" i="12"/>
  <c r="AS27" i="12"/>
  <c r="AS29" i="12"/>
  <c r="AV7" i="12" l="1"/>
  <c r="AY16" i="12"/>
  <c r="AY15" i="12"/>
  <c r="AY22" i="12"/>
  <c r="AY29" i="12"/>
  <c r="AY21" i="12"/>
  <c r="D27" i="5" l="1"/>
  <c r="C27" i="5"/>
  <c r="AF29" i="6"/>
  <c r="AE12" i="6"/>
  <c r="D29" i="12" l="1"/>
  <c r="AS7" i="12"/>
  <c r="BA29" i="12"/>
  <c r="AZ29" i="12"/>
  <c r="AX29" i="12"/>
  <c r="AW29" i="12"/>
  <c r="AU29" i="12"/>
  <c r="AT29" i="12"/>
  <c r="AR29" i="12"/>
  <c r="AQ29" i="12"/>
  <c r="AM29" i="12"/>
  <c r="AL29" i="12"/>
  <c r="AJ29" i="12"/>
  <c r="AI29" i="12"/>
  <c r="AG29" i="12"/>
  <c r="AF29" i="12"/>
  <c r="AD29" i="12"/>
  <c r="AC29" i="12"/>
  <c r="AA29" i="12"/>
  <c r="Z29" i="12"/>
  <c r="X29" i="12"/>
  <c r="W29" i="12"/>
  <c r="R29" i="12"/>
  <c r="P29" i="12"/>
  <c r="O29" i="12"/>
  <c r="M29" i="12"/>
  <c r="L29" i="12"/>
  <c r="J29" i="12"/>
  <c r="I29" i="12"/>
  <c r="G29" i="12"/>
  <c r="F29" i="12"/>
  <c r="C29" i="12"/>
  <c r="BD28" i="12"/>
  <c r="BD27" i="12"/>
  <c r="BD26" i="12"/>
  <c r="BD25" i="12"/>
  <c r="BD24" i="12"/>
  <c r="BD23" i="12"/>
  <c r="BD22" i="12"/>
  <c r="BD21" i="12"/>
  <c r="BD20" i="12"/>
  <c r="BD19" i="12"/>
  <c r="BD18" i="12"/>
  <c r="BD17" i="12"/>
  <c r="BD16" i="12"/>
  <c r="BD15" i="12"/>
  <c r="BD14" i="12"/>
  <c r="BD13" i="12"/>
  <c r="BD12" i="12"/>
  <c r="BD11" i="12"/>
  <c r="BD10" i="12"/>
  <c r="BD9" i="12"/>
  <c r="BD8" i="12"/>
  <c r="BD7" i="12"/>
  <c r="BC7" i="12"/>
  <c r="BD29" i="12" l="1"/>
  <c r="AH7" i="7" l="1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6" i="7"/>
  <c r="AH28" i="7" l="1"/>
  <c r="BZ9" i="10" l="1"/>
  <c r="BZ30" i="10" s="1"/>
  <c r="BZ10" i="10"/>
  <c r="BZ11" i="10"/>
  <c r="BZ12" i="10"/>
  <c r="BZ13" i="10"/>
  <c r="BZ14" i="10"/>
  <c r="BZ15" i="10"/>
  <c r="BZ16" i="10"/>
  <c r="BZ17" i="10"/>
  <c r="BZ18" i="10"/>
  <c r="BZ19" i="10"/>
  <c r="BZ20" i="10"/>
  <c r="BZ21" i="10"/>
  <c r="BZ22" i="10"/>
  <c r="BZ23" i="10"/>
  <c r="BZ24" i="10"/>
  <c r="BZ25" i="10"/>
  <c r="BZ26" i="10"/>
  <c r="BZ27" i="10"/>
  <c r="BZ28" i="10"/>
  <c r="BZ29" i="10"/>
  <c r="BZ8" i="10"/>
  <c r="BY30" i="10" l="1"/>
  <c r="BW30" i="10"/>
  <c r="BV30" i="10"/>
  <c r="BU30" i="10" s="1"/>
  <c r="BT30" i="10"/>
  <c r="BS30" i="10"/>
  <c r="BR30" i="10" s="1"/>
  <c r="BQ30" i="10"/>
  <c r="BN30" i="10"/>
  <c r="BL30" i="10"/>
  <c r="BM30" i="10" s="1"/>
  <c r="BK30" i="10"/>
  <c r="BI30" i="10"/>
  <c r="BJ30" i="10" s="1"/>
  <c r="BH30" i="10"/>
  <c r="BF30" i="10"/>
  <c r="BE30" i="10"/>
  <c r="BD30" i="10"/>
  <c r="BC30" i="10"/>
  <c r="BB30" i="10"/>
  <c r="AZ30" i="10"/>
  <c r="AY30" i="10"/>
  <c r="AW30" i="10"/>
  <c r="AT30" i="10"/>
  <c r="AS30" i="10" s="1"/>
  <c r="AR30" i="10"/>
  <c r="AQ30" i="10"/>
  <c r="AP30" i="10" s="1"/>
  <c r="AO30" i="10"/>
  <c r="AN30" i="10"/>
  <c r="AL30" i="10"/>
  <c r="AM30" i="10" s="1"/>
  <c r="AK30" i="10"/>
  <c r="AI30" i="10"/>
  <c r="AH30" i="10"/>
  <c r="AF30" i="10"/>
  <c r="AE30" i="10"/>
  <c r="AD30" i="10"/>
  <c r="AC30" i="10"/>
  <c r="AB30" i="10"/>
  <c r="Z30" i="10"/>
  <c r="W30" i="10"/>
  <c r="U30" i="10"/>
  <c r="T30" i="10"/>
  <c r="S30" i="10" s="1"/>
  <c r="R30" i="10"/>
  <c r="Q30" i="10"/>
  <c r="P30" i="10" s="1"/>
  <c r="O30" i="10"/>
  <c r="N30" i="10"/>
  <c r="L30" i="10"/>
  <c r="K30" i="10"/>
  <c r="I30" i="10"/>
  <c r="J30" i="10" s="1"/>
  <c r="H30" i="10"/>
  <c r="F30" i="10"/>
  <c r="E30" i="10"/>
  <c r="C30" i="10"/>
  <c r="CB29" i="10"/>
  <c r="BU29" i="10"/>
  <c r="BR29" i="10"/>
  <c r="BM29" i="10"/>
  <c r="BJ29" i="10"/>
  <c r="BG29" i="10"/>
  <c r="BD29" i="10"/>
  <c r="BA29" i="10"/>
  <c r="AX29" i="10"/>
  <c r="AP29" i="10"/>
  <c r="AM29" i="10"/>
  <c r="AG29" i="10"/>
  <c r="AD29" i="10"/>
  <c r="AA29" i="10"/>
  <c r="V29" i="10"/>
  <c r="S29" i="10"/>
  <c r="P29" i="10"/>
  <c r="M29" i="10"/>
  <c r="J29" i="10"/>
  <c r="G29" i="10"/>
  <c r="D29" i="10"/>
  <c r="CB28" i="10"/>
  <c r="BX28" i="10"/>
  <c r="BU28" i="10"/>
  <c r="BR28" i="10"/>
  <c r="BM28" i="10"/>
  <c r="BJ28" i="10"/>
  <c r="BG28" i="10"/>
  <c r="BD28" i="10"/>
  <c r="BA28" i="10"/>
  <c r="AX28" i="10"/>
  <c r="AP28" i="10"/>
  <c r="AM28" i="10"/>
  <c r="AJ28" i="10"/>
  <c r="AG28" i="10"/>
  <c r="AD28" i="10"/>
  <c r="AA28" i="10"/>
  <c r="V28" i="10"/>
  <c r="S28" i="10"/>
  <c r="P28" i="10"/>
  <c r="M28" i="10"/>
  <c r="J28" i="10"/>
  <c r="G28" i="10"/>
  <c r="D28" i="10"/>
  <c r="CB27" i="10"/>
  <c r="BX27" i="10"/>
  <c r="BU27" i="10"/>
  <c r="BR27" i="10"/>
  <c r="BM27" i="10"/>
  <c r="BJ27" i="10"/>
  <c r="BG27" i="10"/>
  <c r="BD27" i="10"/>
  <c r="BA27" i="10"/>
  <c r="AX27" i="10"/>
  <c r="AP27" i="10"/>
  <c r="AM27" i="10"/>
  <c r="AD27" i="10"/>
  <c r="AA27" i="10"/>
  <c r="V27" i="10"/>
  <c r="S27" i="10"/>
  <c r="P27" i="10"/>
  <c r="J27" i="10"/>
  <c r="G27" i="10"/>
  <c r="D27" i="10"/>
  <c r="CB26" i="10"/>
  <c r="CA26" i="10" s="1"/>
  <c r="BX26" i="10"/>
  <c r="BU26" i="10"/>
  <c r="BR26" i="10"/>
  <c r="BM26" i="10"/>
  <c r="BJ26" i="10"/>
  <c r="BG26" i="10"/>
  <c r="BD26" i="10"/>
  <c r="BA26" i="10"/>
  <c r="AX26" i="10"/>
  <c r="AP26" i="10"/>
  <c r="AM26" i="10"/>
  <c r="AG26" i="10"/>
  <c r="AD26" i="10"/>
  <c r="AA26" i="10"/>
  <c r="V26" i="10"/>
  <c r="S26" i="10"/>
  <c r="P26" i="10"/>
  <c r="M26" i="10"/>
  <c r="J26" i="10"/>
  <c r="G26" i="10"/>
  <c r="D26" i="10"/>
  <c r="CB25" i="10"/>
  <c r="CA25" i="10" s="1"/>
  <c r="BX25" i="10"/>
  <c r="BU25" i="10"/>
  <c r="BR25" i="10"/>
  <c r="BM25" i="10"/>
  <c r="BJ25" i="10"/>
  <c r="BG25" i="10"/>
  <c r="BD25" i="10"/>
  <c r="BA25" i="10"/>
  <c r="AX25" i="10"/>
  <c r="AP25" i="10"/>
  <c r="AM25" i="10"/>
  <c r="AJ25" i="10"/>
  <c r="AG25" i="10"/>
  <c r="AD25" i="10"/>
  <c r="AA25" i="10"/>
  <c r="V25" i="10"/>
  <c r="S25" i="10"/>
  <c r="P25" i="10"/>
  <c r="M25" i="10"/>
  <c r="J25" i="10"/>
  <c r="G25" i="10"/>
  <c r="D25" i="10"/>
  <c r="CB24" i="10"/>
  <c r="BX24" i="10"/>
  <c r="BU24" i="10"/>
  <c r="BR24" i="10"/>
  <c r="BM24" i="10"/>
  <c r="BJ24" i="10"/>
  <c r="BG24" i="10"/>
  <c r="BD24" i="10"/>
  <c r="BA24" i="10"/>
  <c r="AX24" i="10"/>
  <c r="AS24" i="10"/>
  <c r="AP24" i="10"/>
  <c r="AM24" i="10"/>
  <c r="AJ24" i="10"/>
  <c r="AG24" i="10"/>
  <c r="AD24" i="10"/>
  <c r="AA24" i="10"/>
  <c r="V24" i="10"/>
  <c r="S24" i="10"/>
  <c r="P24" i="10"/>
  <c r="M24" i="10"/>
  <c r="J24" i="10"/>
  <c r="G24" i="10"/>
  <c r="D24" i="10"/>
  <c r="CB23" i="10"/>
  <c r="CA23" i="10" s="1"/>
  <c r="BU23" i="10"/>
  <c r="BR23" i="10"/>
  <c r="BM23" i="10"/>
  <c r="BJ23" i="10"/>
  <c r="BG23" i="10"/>
  <c r="BD23" i="10"/>
  <c r="BA23" i="10"/>
  <c r="AX23" i="10"/>
  <c r="AP23" i="10"/>
  <c r="AM23" i="10"/>
  <c r="AG23" i="10"/>
  <c r="AD23" i="10"/>
  <c r="AA23" i="10"/>
  <c r="V23" i="10"/>
  <c r="S23" i="10"/>
  <c r="P23" i="10"/>
  <c r="J23" i="10"/>
  <c r="G23" i="10"/>
  <c r="D23" i="10"/>
  <c r="CB22" i="10"/>
  <c r="BX22" i="10"/>
  <c r="BU22" i="10"/>
  <c r="BR22" i="10"/>
  <c r="BM22" i="10"/>
  <c r="BJ22" i="10"/>
  <c r="BG22" i="10"/>
  <c r="BD22" i="10"/>
  <c r="BA22" i="10"/>
  <c r="AX22" i="10"/>
  <c r="AS22" i="10"/>
  <c r="AP22" i="10"/>
  <c r="AM22" i="10"/>
  <c r="AJ22" i="10"/>
  <c r="AG22" i="10"/>
  <c r="AD22" i="10"/>
  <c r="AA22" i="10"/>
  <c r="V22" i="10"/>
  <c r="S22" i="10"/>
  <c r="P22" i="10"/>
  <c r="M22" i="10"/>
  <c r="J22" i="10"/>
  <c r="G22" i="10"/>
  <c r="D22" i="10"/>
  <c r="CB21" i="10"/>
  <c r="CA21" i="10" s="1"/>
  <c r="BX21" i="10"/>
  <c r="BU21" i="10"/>
  <c r="BR21" i="10"/>
  <c r="BM21" i="10"/>
  <c r="BJ21" i="10"/>
  <c r="BG21" i="10"/>
  <c r="BD21" i="10"/>
  <c r="BA21" i="10"/>
  <c r="AX21" i="10"/>
  <c r="AP21" i="10"/>
  <c r="AM21" i="10"/>
  <c r="AJ21" i="10"/>
  <c r="AG21" i="10"/>
  <c r="AD21" i="10"/>
  <c r="AA21" i="10"/>
  <c r="V21" i="10"/>
  <c r="S21" i="10"/>
  <c r="P21" i="10"/>
  <c r="M21" i="10"/>
  <c r="J21" i="10"/>
  <c r="G21" i="10"/>
  <c r="D21" i="10"/>
  <c r="CB20" i="10"/>
  <c r="CA20" i="10" s="1"/>
  <c r="BX20" i="10"/>
  <c r="BU20" i="10"/>
  <c r="BR20" i="10"/>
  <c r="BJ20" i="10"/>
  <c r="BG20" i="10"/>
  <c r="BD20" i="10"/>
  <c r="BA20" i="10"/>
  <c r="AX20" i="10"/>
  <c r="AP20" i="10"/>
  <c r="AM20" i="10"/>
  <c r="AG20" i="10"/>
  <c r="AD20" i="10"/>
  <c r="AA20" i="10"/>
  <c r="V20" i="10"/>
  <c r="S20" i="10"/>
  <c r="P20" i="10"/>
  <c r="J20" i="10"/>
  <c r="G20" i="10"/>
  <c r="D20" i="10"/>
  <c r="CB19" i="10"/>
  <c r="BX19" i="10"/>
  <c r="BU19" i="10"/>
  <c r="BR19" i="10"/>
  <c r="BM19" i="10"/>
  <c r="BJ19" i="10"/>
  <c r="BG19" i="10"/>
  <c r="BD19" i="10"/>
  <c r="BA19" i="10"/>
  <c r="AX19" i="10"/>
  <c r="AP19" i="10"/>
  <c r="AM19" i="10"/>
  <c r="AJ19" i="10"/>
  <c r="AD19" i="10"/>
  <c r="AA19" i="10"/>
  <c r="V19" i="10"/>
  <c r="S19" i="10"/>
  <c r="P19" i="10"/>
  <c r="M19" i="10"/>
  <c r="J19" i="10"/>
  <c r="G19" i="10"/>
  <c r="D19" i="10"/>
  <c r="CB18" i="10"/>
  <c r="CA18" i="10" s="1"/>
  <c r="BX18" i="10"/>
  <c r="BU18" i="10"/>
  <c r="BR18" i="10"/>
  <c r="BM18" i="10"/>
  <c r="BJ18" i="10"/>
  <c r="BG18" i="10"/>
  <c r="BD18" i="10"/>
  <c r="BA18" i="10"/>
  <c r="AX18" i="10"/>
  <c r="AS18" i="10"/>
  <c r="AP18" i="10"/>
  <c r="AM18" i="10"/>
  <c r="AJ18" i="10"/>
  <c r="AG18" i="10"/>
  <c r="AD18" i="10"/>
  <c r="AA18" i="10"/>
  <c r="V18" i="10"/>
  <c r="S18" i="10"/>
  <c r="P18" i="10"/>
  <c r="M18" i="10"/>
  <c r="J18" i="10"/>
  <c r="G18" i="10"/>
  <c r="D18" i="10"/>
  <c r="CB17" i="10"/>
  <c r="CA17" i="10" s="1"/>
  <c r="BX17" i="10"/>
  <c r="BU17" i="10"/>
  <c r="BR17" i="10"/>
  <c r="BM17" i="10"/>
  <c r="BJ17" i="10"/>
  <c r="BG17" i="10"/>
  <c r="BD17" i="10"/>
  <c r="BA17" i="10"/>
  <c r="AX17" i="10"/>
  <c r="AP17" i="10"/>
  <c r="AM17" i="10"/>
  <c r="AJ17" i="10"/>
  <c r="AG17" i="10"/>
  <c r="AD17" i="10"/>
  <c r="AA17" i="10"/>
  <c r="V17" i="10"/>
  <c r="S17" i="10"/>
  <c r="P17" i="10"/>
  <c r="M17" i="10"/>
  <c r="J17" i="10"/>
  <c r="G17" i="10"/>
  <c r="D17" i="10"/>
  <c r="CB16" i="10"/>
  <c r="BX16" i="10"/>
  <c r="BU16" i="10"/>
  <c r="BR16" i="10"/>
  <c r="BM16" i="10"/>
  <c r="BJ16" i="10"/>
  <c r="BG16" i="10"/>
  <c r="BD16" i="10"/>
  <c r="BA16" i="10"/>
  <c r="AP16" i="10"/>
  <c r="AM16" i="10"/>
  <c r="AG16" i="10"/>
  <c r="AD16" i="10"/>
  <c r="AA16" i="10"/>
  <c r="V16" i="10"/>
  <c r="S16" i="10"/>
  <c r="P16" i="10"/>
  <c r="J16" i="10"/>
  <c r="G16" i="10"/>
  <c r="D16" i="10"/>
  <c r="CB15" i="10"/>
  <c r="BX15" i="10"/>
  <c r="BU15" i="10"/>
  <c r="BR15" i="10"/>
  <c r="BM15" i="10"/>
  <c r="BJ15" i="10"/>
  <c r="BG15" i="10"/>
  <c r="BD15" i="10"/>
  <c r="BA15" i="10"/>
  <c r="AX15" i="10"/>
  <c r="AS15" i="10"/>
  <c r="AP15" i="10"/>
  <c r="AM15" i="10"/>
  <c r="AJ15" i="10"/>
  <c r="AG15" i="10"/>
  <c r="AD15" i="10"/>
  <c r="AA15" i="10"/>
  <c r="V15" i="10"/>
  <c r="S15" i="10"/>
  <c r="P15" i="10"/>
  <c r="M15" i="10"/>
  <c r="J15" i="10"/>
  <c r="G15" i="10"/>
  <c r="D15" i="10"/>
  <c r="CB14" i="10"/>
  <c r="BX14" i="10"/>
  <c r="BU14" i="10"/>
  <c r="BR14" i="10"/>
  <c r="BM14" i="10"/>
  <c r="BJ14" i="10"/>
  <c r="BG14" i="10"/>
  <c r="BD14" i="10"/>
  <c r="BA14" i="10"/>
  <c r="AX14" i="10"/>
  <c r="AP14" i="10"/>
  <c r="AM14" i="10"/>
  <c r="AJ14" i="10"/>
  <c r="AG14" i="10"/>
  <c r="AD14" i="10"/>
  <c r="AA14" i="10"/>
  <c r="V14" i="10"/>
  <c r="S14" i="10"/>
  <c r="P14" i="10"/>
  <c r="M14" i="10"/>
  <c r="J14" i="10"/>
  <c r="G14" i="10"/>
  <c r="D14" i="10"/>
  <c r="CB13" i="10"/>
  <c r="BX13" i="10"/>
  <c r="BU13" i="10"/>
  <c r="BR13" i="10"/>
  <c r="BM13" i="10"/>
  <c r="BJ13" i="10"/>
  <c r="BG13" i="10"/>
  <c r="BD13" i="10"/>
  <c r="BA13" i="10"/>
  <c r="AX13" i="10"/>
  <c r="AS13" i="10"/>
  <c r="AP13" i="10"/>
  <c r="AM13" i="10"/>
  <c r="AJ13" i="10"/>
  <c r="AG13" i="10"/>
  <c r="AD13" i="10"/>
  <c r="AA13" i="10"/>
  <c r="V13" i="10"/>
  <c r="S13" i="10"/>
  <c r="P13" i="10"/>
  <c r="M13" i="10"/>
  <c r="J13" i="10"/>
  <c r="G13" i="10"/>
  <c r="D13" i="10"/>
  <c r="CB12" i="10"/>
  <c r="CA12" i="10" s="1"/>
  <c r="BX12" i="10"/>
  <c r="BU12" i="10"/>
  <c r="BR12" i="10"/>
  <c r="BM12" i="10"/>
  <c r="BJ12" i="10"/>
  <c r="BG12" i="10"/>
  <c r="BD12" i="10"/>
  <c r="BA12" i="10"/>
  <c r="AX12" i="10"/>
  <c r="AS12" i="10"/>
  <c r="AP12" i="10"/>
  <c r="AM12" i="10"/>
  <c r="AJ12" i="10"/>
  <c r="AG12" i="10"/>
  <c r="AD12" i="10"/>
  <c r="AA12" i="10"/>
  <c r="V12" i="10"/>
  <c r="S12" i="10"/>
  <c r="P12" i="10"/>
  <c r="M12" i="10"/>
  <c r="J12" i="10"/>
  <c r="G12" i="10"/>
  <c r="D12" i="10"/>
  <c r="CB11" i="10"/>
  <c r="BX11" i="10"/>
  <c r="BU11" i="10"/>
  <c r="BR11" i="10"/>
  <c r="BM11" i="10"/>
  <c r="BJ11" i="10"/>
  <c r="BG11" i="10"/>
  <c r="BD11" i="10"/>
  <c r="BA11" i="10"/>
  <c r="AX11" i="10"/>
  <c r="AS11" i="10"/>
  <c r="AP11" i="10"/>
  <c r="AM11" i="10"/>
  <c r="AG11" i="10"/>
  <c r="AD11" i="10"/>
  <c r="AA11" i="10"/>
  <c r="V11" i="10"/>
  <c r="S11" i="10"/>
  <c r="P11" i="10"/>
  <c r="J11" i="10"/>
  <c r="G11" i="10"/>
  <c r="D11" i="10"/>
  <c r="CB10" i="10"/>
  <c r="BX10" i="10"/>
  <c r="BU10" i="10"/>
  <c r="BR10" i="10"/>
  <c r="BM10" i="10"/>
  <c r="BJ10" i="10"/>
  <c r="BG10" i="10"/>
  <c r="BD10" i="10"/>
  <c r="BA10" i="10"/>
  <c r="AX10" i="10"/>
  <c r="AS10" i="10"/>
  <c r="AP10" i="10"/>
  <c r="AM10" i="10"/>
  <c r="AJ10" i="10"/>
  <c r="AG10" i="10"/>
  <c r="AD10" i="10"/>
  <c r="AA10" i="10"/>
  <c r="V10" i="10"/>
  <c r="S10" i="10"/>
  <c r="P10" i="10"/>
  <c r="M10" i="10"/>
  <c r="J10" i="10"/>
  <c r="G10" i="10"/>
  <c r="D10" i="10"/>
  <c r="CB9" i="10"/>
  <c r="CA9" i="10" s="1"/>
  <c r="BX9" i="10"/>
  <c r="BU9" i="10"/>
  <c r="BR9" i="10"/>
  <c r="BM9" i="10"/>
  <c r="BJ9" i="10"/>
  <c r="BG9" i="10"/>
  <c r="BD9" i="10"/>
  <c r="BA9" i="10"/>
  <c r="AX9" i="10"/>
  <c r="AP9" i="10"/>
  <c r="AM9" i="10"/>
  <c r="AJ9" i="10"/>
  <c r="AG9" i="10"/>
  <c r="AD9" i="10"/>
  <c r="AA9" i="10"/>
  <c r="V9" i="10"/>
  <c r="S9" i="10"/>
  <c r="P9" i="10"/>
  <c r="M9" i="10"/>
  <c r="J9" i="10"/>
  <c r="G9" i="10"/>
  <c r="D9" i="10"/>
  <c r="CB8" i="10"/>
  <c r="BX8" i="10"/>
  <c r="BU8" i="10"/>
  <c r="BR8" i="10"/>
  <c r="BM8" i="10"/>
  <c r="BJ8" i="10"/>
  <c r="BG8" i="10"/>
  <c r="BD8" i="10"/>
  <c r="BA8" i="10"/>
  <c r="AX8" i="10"/>
  <c r="AS8" i="10"/>
  <c r="AP8" i="10"/>
  <c r="AM8" i="10"/>
  <c r="AJ8" i="10"/>
  <c r="AG8" i="10"/>
  <c r="AD8" i="10"/>
  <c r="AA8" i="10"/>
  <c r="V8" i="10"/>
  <c r="S8" i="10"/>
  <c r="P8" i="10"/>
  <c r="M8" i="10"/>
  <c r="J8" i="10"/>
  <c r="G8" i="10"/>
  <c r="D8" i="10"/>
  <c r="AJ30" i="10" l="1"/>
  <c r="G30" i="10"/>
  <c r="AA30" i="10"/>
  <c r="AX30" i="10"/>
  <c r="BG30" i="10"/>
  <c r="V30" i="10"/>
  <c r="AG30" i="10"/>
  <c r="BA30" i="10"/>
  <c r="BX30" i="10"/>
  <c r="M30" i="10"/>
  <c r="CA28" i="10"/>
  <c r="CA27" i="10"/>
  <c r="CA24" i="10"/>
  <c r="CA16" i="10"/>
  <c r="CA15" i="10"/>
  <c r="CA13" i="10"/>
  <c r="D30" i="10"/>
  <c r="CA8" i="10"/>
  <c r="CA29" i="10"/>
  <c r="CA22" i="10"/>
  <c r="CA19" i="10"/>
  <c r="CA14" i="10"/>
  <c r="CA11" i="10"/>
  <c r="CA10" i="10"/>
  <c r="CB30" i="10"/>
  <c r="CA30" i="10" l="1"/>
  <c r="C31" i="3"/>
  <c r="E31" i="3"/>
  <c r="F31" i="3"/>
  <c r="H31" i="3"/>
  <c r="I31" i="3"/>
  <c r="K31" i="3"/>
  <c r="N31" i="3"/>
  <c r="L31" i="3"/>
  <c r="Q31" i="3"/>
  <c r="O31" i="3"/>
  <c r="T31" i="3"/>
  <c r="R31" i="3"/>
  <c r="W31" i="3"/>
  <c r="U31" i="3"/>
  <c r="X31" i="3"/>
  <c r="BU9" i="2" l="1"/>
  <c r="BU10" i="2"/>
  <c r="BU11" i="2"/>
  <c r="BU12" i="2"/>
  <c r="BU13" i="2"/>
  <c r="BU14" i="2"/>
  <c r="BU15" i="2"/>
  <c r="BU16" i="2"/>
  <c r="BU17" i="2"/>
  <c r="BU18" i="2"/>
  <c r="BU19" i="2"/>
  <c r="BU20" i="2"/>
  <c r="BU21" i="2"/>
  <c r="BU22" i="2"/>
  <c r="BU23" i="2"/>
  <c r="BU24" i="2"/>
  <c r="BU25" i="2"/>
  <c r="BU26" i="2"/>
  <c r="BU27" i="2"/>
  <c r="BU28" i="2"/>
  <c r="BU29" i="2"/>
  <c r="BU8" i="2"/>
  <c r="BX9" i="2"/>
  <c r="BX10" i="2"/>
  <c r="BX11" i="2"/>
  <c r="BX12" i="2"/>
  <c r="BX13" i="2"/>
  <c r="BX14" i="2"/>
  <c r="BX15" i="2"/>
  <c r="BX16" i="2"/>
  <c r="BX17" i="2"/>
  <c r="BX18" i="2"/>
  <c r="BX19" i="2"/>
  <c r="BX20" i="2"/>
  <c r="BX21" i="2"/>
  <c r="BX22" i="2"/>
  <c r="BX24" i="2"/>
  <c r="BX25" i="2"/>
  <c r="BX26" i="2"/>
  <c r="BX27" i="2"/>
  <c r="BX28" i="2"/>
  <c r="BX8" i="2"/>
  <c r="AC28" i="7" l="1"/>
  <c r="AB28" i="7"/>
  <c r="AA28" i="7"/>
  <c r="Z28" i="7"/>
  <c r="Y28" i="7"/>
  <c r="X28" i="7"/>
  <c r="U28" i="7"/>
  <c r="T28" i="7"/>
  <c r="S28" i="7"/>
  <c r="R28" i="7"/>
  <c r="Q28" i="7"/>
  <c r="P28" i="7"/>
  <c r="O28" i="7"/>
  <c r="N28" i="7"/>
  <c r="M28" i="7"/>
  <c r="AI28" i="7" s="1"/>
  <c r="L28" i="7"/>
  <c r="K28" i="7"/>
  <c r="J28" i="7"/>
  <c r="I28" i="7"/>
  <c r="H28" i="7"/>
  <c r="AD28" i="7" s="1"/>
  <c r="G28" i="7"/>
  <c r="F28" i="7"/>
  <c r="E28" i="7"/>
  <c r="D28" i="7"/>
  <c r="C28" i="7"/>
  <c r="AJ27" i="7"/>
  <c r="AI27" i="7"/>
  <c r="AF27" i="7"/>
  <c r="AG27" i="7" s="1"/>
  <c r="AE27" i="7"/>
  <c r="AD27" i="7"/>
  <c r="AJ26" i="7"/>
  <c r="AK26" i="7" s="1"/>
  <c r="AI26" i="7"/>
  <c r="AF26" i="7"/>
  <c r="AE26" i="7"/>
  <c r="AD26" i="7"/>
  <c r="AJ25" i="7"/>
  <c r="AK25" i="7" s="1"/>
  <c r="AI25" i="7"/>
  <c r="AF25" i="7"/>
  <c r="AE25" i="7"/>
  <c r="AD25" i="7"/>
  <c r="AJ24" i="7"/>
  <c r="AI24" i="7"/>
  <c r="AF24" i="7"/>
  <c r="AG24" i="7" s="1"/>
  <c r="AE24" i="7"/>
  <c r="AD24" i="7"/>
  <c r="AJ23" i="7"/>
  <c r="AI23" i="7"/>
  <c r="AF23" i="7"/>
  <c r="AG23" i="7" s="1"/>
  <c r="AE23" i="7"/>
  <c r="AD23" i="7"/>
  <c r="AJ22" i="7"/>
  <c r="AK22" i="7" s="1"/>
  <c r="AI22" i="7"/>
  <c r="AF22" i="7"/>
  <c r="AE22" i="7"/>
  <c r="AD22" i="7"/>
  <c r="AJ21" i="7"/>
  <c r="AK21" i="7" s="1"/>
  <c r="AI21" i="7"/>
  <c r="AF21" i="7"/>
  <c r="AE21" i="7"/>
  <c r="AD21" i="7"/>
  <c r="AJ20" i="7"/>
  <c r="AI20" i="7"/>
  <c r="AF20" i="7"/>
  <c r="AG20" i="7" s="1"/>
  <c r="AE20" i="7"/>
  <c r="AD20" i="7"/>
  <c r="AJ19" i="7"/>
  <c r="AI19" i="7"/>
  <c r="AF19" i="7"/>
  <c r="AG19" i="7" s="1"/>
  <c r="AE19" i="7"/>
  <c r="AD19" i="7"/>
  <c r="AJ18" i="7"/>
  <c r="AK18" i="7" s="1"/>
  <c r="AI18" i="7"/>
  <c r="AF18" i="7"/>
  <c r="AE18" i="7"/>
  <c r="AD18" i="7"/>
  <c r="AJ17" i="7"/>
  <c r="AK17" i="7" s="1"/>
  <c r="AI17" i="7"/>
  <c r="AF17" i="7"/>
  <c r="AE17" i="7"/>
  <c r="AG17" i="7" s="1"/>
  <c r="AD17" i="7"/>
  <c r="AJ16" i="7"/>
  <c r="AI16" i="7"/>
  <c r="AK16" i="7" s="1"/>
  <c r="AF16" i="7"/>
  <c r="AE16" i="7"/>
  <c r="AD16" i="7"/>
  <c r="AJ15" i="7"/>
  <c r="AI15" i="7"/>
  <c r="AK15" i="7" s="1"/>
  <c r="AF15" i="7"/>
  <c r="AE15" i="7"/>
  <c r="AD15" i="7"/>
  <c r="AJ14" i="7"/>
  <c r="AI14" i="7"/>
  <c r="AF14" i="7"/>
  <c r="AE14" i="7"/>
  <c r="AD14" i="7"/>
  <c r="AJ13" i="7"/>
  <c r="AI13" i="7"/>
  <c r="AF13" i="7"/>
  <c r="AD13" i="7"/>
  <c r="AJ12" i="7"/>
  <c r="AI12" i="7"/>
  <c r="AF12" i="7"/>
  <c r="AE12" i="7"/>
  <c r="AD12" i="7"/>
  <c r="AJ11" i="7"/>
  <c r="AI11" i="7"/>
  <c r="AK11" i="7" s="1"/>
  <c r="AF11" i="7"/>
  <c r="AE11" i="7"/>
  <c r="AD11" i="7"/>
  <c r="AJ10" i="7"/>
  <c r="AI10" i="7"/>
  <c r="AK10" i="7" s="1"/>
  <c r="AF10" i="7"/>
  <c r="AE10" i="7"/>
  <c r="AD10" i="7"/>
  <c r="AJ9" i="7"/>
  <c r="AI9" i="7"/>
  <c r="AF9" i="7"/>
  <c r="AE9" i="7"/>
  <c r="AD9" i="7"/>
  <c r="AJ8" i="7"/>
  <c r="AI8" i="7"/>
  <c r="AF8" i="7"/>
  <c r="AE8" i="7"/>
  <c r="AD8" i="7"/>
  <c r="AJ7" i="7"/>
  <c r="AI7" i="7"/>
  <c r="AK7" i="7" s="1"/>
  <c r="AF7" i="7"/>
  <c r="AE7" i="7"/>
  <c r="AD7" i="7"/>
  <c r="AJ6" i="7"/>
  <c r="AI6" i="7"/>
  <c r="AK6" i="7" s="1"/>
  <c r="AF6" i="7"/>
  <c r="AE6" i="7"/>
  <c r="AD6" i="7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AF28" i="6"/>
  <c r="AE28" i="6"/>
  <c r="AF27" i="6"/>
  <c r="AE27" i="6"/>
  <c r="AF26" i="6"/>
  <c r="AE26" i="6"/>
  <c r="AF25" i="6"/>
  <c r="AE25" i="6"/>
  <c r="AF24" i="6"/>
  <c r="AE24" i="6"/>
  <c r="AF23" i="6"/>
  <c r="AE23" i="6"/>
  <c r="AF22" i="6"/>
  <c r="AE22" i="6"/>
  <c r="AF21" i="6"/>
  <c r="AE21" i="6"/>
  <c r="AF20" i="6"/>
  <c r="AE20" i="6"/>
  <c r="AF19" i="6"/>
  <c r="AE19" i="6"/>
  <c r="AF18" i="6"/>
  <c r="AE18" i="6"/>
  <c r="AF17" i="6"/>
  <c r="AE17" i="6"/>
  <c r="AF16" i="6"/>
  <c r="AE16" i="6"/>
  <c r="AF15" i="6"/>
  <c r="AE15" i="6"/>
  <c r="AF14" i="6"/>
  <c r="AE14" i="6"/>
  <c r="AF13" i="6"/>
  <c r="AE13" i="6"/>
  <c r="AF12" i="6"/>
  <c r="AF11" i="6"/>
  <c r="AE11" i="6"/>
  <c r="AF10" i="6"/>
  <c r="AE10" i="6"/>
  <c r="AF9" i="6"/>
  <c r="AE9" i="6"/>
  <c r="AF8" i="6"/>
  <c r="AE8" i="6"/>
  <c r="AF7" i="6"/>
  <c r="AE7" i="6"/>
  <c r="AG13" i="7" l="1"/>
  <c r="AJ28" i="7"/>
  <c r="AK28" i="7"/>
  <c r="AF28" i="7"/>
  <c r="AK9" i="7"/>
  <c r="AG12" i="7"/>
  <c r="AK14" i="7"/>
  <c r="AG16" i="7"/>
  <c r="AG10" i="7"/>
  <c r="AG14" i="7"/>
  <c r="AK19" i="7"/>
  <c r="AG21" i="7"/>
  <c r="AK23" i="7"/>
  <c r="AG25" i="7"/>
  <c r="AK27" i="7"/>
  <c r="AG6" i="7"/>
  <c r="AK8" i="7"/>
  <c r="AK12" i="7"/>
  <c r="AK13" i="7"/>
  <c r="AG15" i="7"/>
  <c r="AG18" i="7"/>
  <c r="AK20" i="7"/>
  <c r="AG22" i="7"/>
  <c r="AK24" i="7"/>
  <c r="AG26" i="7"/>
  <c r="AG7" i="7"/>
  <c r="AG8" i="7"/>
  <c r="AE29" i="6"/>
  <c r="AG11" i="7"/>
  <c r="AG9" i="7"/>
  <c r="AE28" i="7"/>
  <c r="AG28" i="7" l="1"/>
  <c r="G10" i="3"/>
  <c r="G11" i="3"/>
  <c r="G12" i="3"/>
  <c r="G14" i="3"/>
  <c r="G15" i="3"/>
  <c r="G16" i="3"/>
  <c r="G25" i="3"/>
  <c r="G27" i="3"/>
  <c r="G31" i="3"/>
  <c r="Y12" i="3"/>
  <c r="Y13" i="3"/>
  <c r="Y15" i="3"/>
  <c r="Y17" i="3"/>
  <c r="Y18" i="3"/>
  <c r="Y19" i="3"/>
  <c r="Y20" i="3"/>
  <c r="Y21" i="3"/>
  <c r="Y24" i="3"/>
  <c r="Y26" i="3"/>
  <c r="Y27" i="3"/>
  <c r="Y28" i="3"/>
  <c r="Y29" i="3"/>
  <c r="Y30" i="3"/>
  <c r="V10" i="3"/>
  <c r="V11" i="3"/>
  <c r="V12" i="3"/>
  <c r="V15" i="3"/>
  <c r="V16" i="3"/>
  <c r="V17" i="3"/>
  <c r="V27" i="3"/>
  <c r="V28" i="3"/>
  <c r="S11" i="3"/>
  <c r="S13" i="3"/>
  <c r="S14" i="3"/>
  <c r="S15" i="3"/>
  <c r="S16" i="3"/>
  <c r="S17" i="3"/>
  <c r="S18" i="3"/>
  <c r="S19" i="3"/>
  <c r="S20" i="3"/>
  <c r="S21" i="3"/>
  <c r="S22" i="3"/>
  <c r="S26" i="3"/>
  <c r="S27" i="3"/>
  <c r="S28" i="3"/>
  <c r="S29" i="3"/>
  <c r="S31" i="3"/>
  <c r="P11" i="3"/>
  <c r="P13" i="3"/>
  <c r="P14" i="3"/>
  <c r="P15" i="3"/>
  <c r="P16" i="3"/>
  <c r="P18" i="3"/>
  <c r="P19" i="3"/>
  <c r="P20" i="3"/>
  <c r="P21" i="3"/>
  <c r="P22" i="3"/>
  <c r="P23" i="3"/>
  <c r="P24" i="3"/>
  <c r="P26" i="3"/>
  <c r="P27" i="3"/>
  <c r="P28" i="3"/>
  <c r="P29" i="3"/>
  <c r="P30" i="3"/>
  <c r="P31" i="3"/>
  <c r="M11" i="3"/>
  <c r="M15" i="3"/>
  <c r="M16" i="3"/>
  <c r="M19" i="3"/>
  <c r="M21" i="3"/>
  <c r="M27" i="3"/>
  <c r="M28" i="3"/>
  <c r="M29" i="3"/>
  <c r="J30" i="3"/>
  <c r="J10" i="3"/>
  <c r="J11" i="3"/>
  <c r="J12" i="3"/>
  <c r="J13" i="3"/>
  <c r="J14" i="3"/>
  <c r="J15" i="3"/>
  <c r="J16" i="3"/>
  <c r="J18" i="3"/>
  <c r="J19" i="3"/>
  <c r="J20" i="3"/>
  <c r="J21" i="3"/>
  <c r="J22" i="3"/>
  <c r="J23" i="3"/>
  <c r="J24" i="3"/>
  <c r="J25" i="3"/>
  <c r="J26" i="3"/>
  <c r="J27" i="3"/>
  <c r="J28" i="3"/>
  <c r="J29" i="3"/>
  <c r="V9" i="3"/>
  <c r="S9" i="3"/>
  <c r="P9" i="3"/>
  <c r="J9" i="3"/>
  <c r="G9" i="3"/>
  <c r="D16" i="3"/>
  <c r="D9" i="3"/>
  <c r="V31" i="3"/>
  <c r="M31" i="3"/>
  <c r="J31" i="3"/>
  <c r="D31" i="3"/>
  <c r="Z30" i="3"/>
  <c r="X30" i="3"/>
  <c r="Z29" i="3"/>
  <c r="X29" i="3"/>
  <c r="Z28" i="3"/>
  <c r="X28" i="3"/>
  <c r="Z27" i="3"/>
  <c r="X27" i="3"/>
  <c r="Z26" i="3"/>
  <c r="X26" i="3"/>
  <c r="Z25" i="3"/>
  <c r="Y25" i="3" s="1"/>
  <c r="X25" i="3"/>
  <c r="Z24" i="3"/>
  <c r="X24" i="3"/>
  <c r="Z23" i="3"/>
  <c r="Y23" i="3" s="1"/>
  <c r="X23" i="3"/>
  <c r="Z22" i="3"/>
  <c r="Y22" i="3" s="1"/>
  <c r="X22" i="3"/>
  <c r="Z21" i="3"/>
  <c r="X21" i="3"/>
  <c r="Z20" i="3"/>
  <c r="X20" i="3"/>
  <c r="Z19" i="3"/>
  <c r="X19" i="3"/>
  <c r="Z18" i="3"/>
  <c r="X18" i="3"/>
  <c r="Z17" i="3"/>
  <c r="X17" i="3"/>
  <c r="Z16" i="3"/>
  <c r="Y16" i="3" s="1"/>
  <c r="X16" i="3"/>
  <c r="Z15" i="3"/>
  <c r="X15" i="3"/>
  <c r="Z14" i="3"/>
  <c r="Y14" i="3" s="1"/>
  <c r="X14" i="3"/>
  <c r="Z13" i="3"/>
  <c r="X13" i="3"/>
  <c r="Z12" i="3"/>
  <c r="X12" i="3"/>
  <c r="Z11" i="3"/>
  <c r="Y11" i="3" s="1"/>
  <c r="X11" i="3"/>
  <c r="Z10" i="3"/>
  <c r="Y10" i="3" s="1"/>
  <c r="X10" i="3"/>
  <c r="Z9" i="3"/>
  <c r="Y9" i="3" s="1"/>
  <c r="X9" i="3"/>
  <c r="Z31" i="3" l="1"/>
  <c r="Y31" i="3" s="1"/>
  <c r="E30" i="2" l="1"/>
  <c r="C30" i="2"/>
  <c r="CB9" i="2" l="1"/>
  <c r="CA9" i="2" s="1"/>
  <c r="CB10" i="2"/>
  <c r="CB11" i="2"/>
  <c r="CB12" i="2"/>
  <c r="CB13" i="2"/>
  <c r="CB14" i="2"/>
  <c r="CB15" i="2"/>
  <c r="CB16" i="2"/>
  <c r="CB17" i="2"/>
  <c r="CB18" i="2"/>
  <c r="CB19" i="2"/>
  <c r="CB20" i="2"/>
  <c r="CB21" i="2"/>
  <c r="CB22" i="2"/>
  <c r="CB23" i="2"/>
  <c r="CB24" i="2"/>
  <c r="CB25" i="2"/>
  <c r="CB26" i="2"/>
  <c r="CB27" i="2"/>
  <c r="CB28" i="2"/>
  <c r="CB29" i="2"/>
  <c r="CB8" i="2"/>
  <c r="BY30" i="2"/>
  <c r="BZ8" i="2" l="1"/>
  <c r="CA8" i="2" s="1"/>
  <c r="BM9" i="2" l="1"/>
  <c r="AD9" i="2" l="1"/>
  <c r="BR9" i="2" l="1"/>
  <c r="BR10" i="2"/>
  <c r="BR11" i="2"/>
  <c r="BR12" i="2"/>
  <c r="BR13" i="2"/>
  <c r="BR14" i="2"/>
  <c r="BR15" i="2"/>
  <c r="BR16" i="2"/>
  <c r="BR17" i="2"/>
  <c r="BR18" i="2"/>
  <c r="BR19" i="2"/>
  <c r="BR20" i="2"/>
  <c r="BR21" i="2"/>
  <c r="BR22" i="2"/>
  <c r="BR23" i="2"/>
  <c r="BR24" i="2"/>
  <c r="BR25" i="2"/>
  <c r="BR26" i="2"/>
  <c r="BR27" i="2"/>
  <c r="BR28" i="2"/>
  <c r="BR29" i="2"/>
  <c r="BM10" i="2"/>
  <c r="BM11" i="2"/>
  <c r="BM12" i="2"/>
  <c r="BM13" i="2"/>
  <c r="BM14" i="2"/>
  <c r="BM15" i="2"/>
  <c r="BM16" i="2"/>
  <c r="BM17" i="2"/>
  <c r="BM18" i="2"/>
  <c r="BM19" i="2"/>
  <c r="BM21" i="2"/>
  <c r="BM22" i="2"/>
  <c r="BM23" i="2"/>
  <c r="BM24" i="2"/>
  <c r="BM25" i="2"/>
  <c r="BM26" i="2"/>
  <c r="BM27" i="2"/>
  <c r="BM28" i="2"/>
  <c r="BM29" i="2"/>
  <c r="BJ9" i="2"/>
  <c r="BJ10" i="2"/>
  <c r="BJ11" i="2"/>
  <c r="BJ12" i="2"/>
  <c r="BJ13" i="2"/>
  <c r="BJ14" i="2"/>
  <c r="BJ15" i="2"/>
  <c r="BJ16" i="2"/>
  <c r="BJ17" i="2"/>
  <c r="BJ18" i="2"/>
  <c r="BJ19" i="2"/>
  <c r="BJ20" i="2"/>
  <c r="BJ21" i="2"/>
  <c r="BJ22" i="2"/>
  <c r="BJ23" i="2"/>
  <c r="BJ24" i="2"/>
  <c r="BJ25" i="2"/>
  <c r="BJ26" i="2"/>
  <c r="BJ27" i="2"/>
  <c r="BJ28" i="2"/>
  <c r="BJ29" i="2"/>
  <c r="BG9" i="2"/>
  <c r="BG10" i="2"/>
  <c r="BG11" i="2"/>
  <c r="BG12" i="2"/>
  <c r="BG13" i="2"/>
  <c r="BG14" i="2"/>
  <c r="BG15" i="2"/>
  <c r="BG16" i="2"/>
  <c r="BG17" i="2"/>
  <c r="BG18" i="2"/>
  <c r="BG19" i="2"/>
  <c r="BG20" i="2"/>
  <c r="BG21" i="2"/>
  <c r="BG22" i="2"/>
  <c r="BG23" i="2"/>
  <c r="BG24" i="2"/>
  <c r="BG25" i="2"/>
  <c r="BG26" i="2"/>
  <c r="BG27" i="2"/>
  <c r="BG28" i="2"/>
  <c r="BG29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D27" i="2"/>
  <c r="BD28" i="2"/>
  <c r="BD29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AX9" i="2"/>
  <c r="AX10" i="2"/>
  <c r="AX11" i="2"/>
  <c r="AX12" i="2"/>
  <c r="AX13" i="2"/>
  <c r="AX14" i="2"/>
  <c r="AX15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S10" i="2"/>
  <c r="AS11" i="2"/>
  <c r="AS12" i="2"/>
  <c r="AS13" i="2"/>
  <c r="AS15" i="2"/>
  <c r="AS18" i="2"/>
  <c r="AS22" i="2"/>
  <c r="AS24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J9" i="2"/>
  <c r="AJ10" i="2"/>
  <c r="AJ12" i="2"/>
  <c r="AJ13" i="2"/>
  <c r="AJ14" i="2"/>
  <c r="AJ15" i="2"/>
  <c r="AJ17" i="2"/>
  <c r="AJ18" i="2"/>
  <c r="AJ19" i="2"/>
  <c r="AJ21" i="2"/>
  <c r="AJ22" i="2"/>
  <c r="AJ24" i="2"/>
  <c r="AJ25" i="2"/>
  <c r="AJ28" i="2"/>
  <c r="AG9" i="2"/>
  <c r="AG10" i="2"/>
  <c r="AG11" i="2"/>
  <c r="AG12" i="2"/>
  <c r="AG13" i="2"/>
  <c r="AG14" i="2"/>
  <c r="AG15" i="2"/>
  <c r="AG16" i="2"/>
  <c r="AG17" i="2"/>
  <c r="AG18" i="2"/>
  <c r="AG20" i="2"/>
  <c r="AG21" i="2"/>
  <c r="AG22" i="2"/>
  <c r="AG23" i="2"/>
  <c r="AG24" i="2"/>
  <c r="AG25" i="2"/>
  <c r="AG26" i="2"/>
  <c r="AG28" i="2"/>
  <c r="AG2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M9" i="2"/>
  <c r="M10" i="2"/>
  <c r="M12" i="2"/>
  <c r="M13" i="2"/>
  <c r="M14" i="2"/>
  <c r="M15" i="2"/>
  <c r="M17" i="2"/>
  <c r="M18" i="2"/>
  <c r="M19" i="2"/>
  <c r="M21" i="2"/>
  <c r="M22" i="2"/>
  <c r="M24" i="2"/>
  <c r="M25" i="2"/>
  <c r="M26" i="2"/>
  <c r="M28" i="2"/>
  <c r="M29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BR8" i="2"/>
  <c r="BM8" i="2"/>
  <c r="BJ8" i="2"/>
  <c r="BG8" i="2"/>
  <c r="BD8" i="2"/>
  <c r="BA8" i="2"/>
  <c r="AX8" i="2"/>
  <c r="AS8" i="2"/>
  <c r="AP8" i="2"/>
  <c r="AM8" i="2"/>
  <c r="AJ8" i="2"/>
  <c r="AG8" i="2"/>
  <c r="AD8" i="2"/>
  <c r="AA8" i="2"/>
  <c r="V8" i="2"/>
  <c r="S8" i="2"/>
  <c r="P8" i="2"/>
  <c r="M8" i="2"/>
  <c r="J8" i="2"/>
  <c r="G8" i="2"/>
  <c r="D8" i="2"/>
  <c r="BW30" i="2"/>
  <c r="BX30" i="2" s="1"/>
  <c r="BV30" i="2"/>
  <c r="BT30" i="2"/>
  <c r="BS30" i="2"/>
  <c r="BQ30" i="2"/>
  <c r="BN30" i="2"/>
  <c r="BL30" i="2"/>
  <c r="BK30" i="2"/>
  <c r="BI30" i="2"/>
  <c r="BH30" i="2"/>
  <c r="BF30" i="2"/>
  <c r="BE30" i="2"/>
  <c r="BC30" i="2"/>
  <c r="BB30" i="2"/>
  <c r="AZ30" i="2"/>
  <c r="AY30" i="2"/>
  <c r="AW30" i="2"/>
  <c r="AT30" i="2"/>
  <c r="AR30" i="2"/>
  <c r="AQ30" i="2"/>
  <c r="AO30" i="2"/>
  <c r="AN30" i="2"/>
  <c r="AL30" i="2"/>
  <c r="AK30" i="2"/>
  <c r="AI30" i="2"/>
  <c r="AH30" i="2"/>
  <c r="AF30" i="2"/>
  <c r="AE30" i="2"/>
  <c r="AC30" i="2"/>
  <c r="AB30" i="2"/>
  <c r="Z30" i="2"/>
  <c r="W30" i="2"/>
  <c r="U30" i="2"/>
  <c r="T30" i="2"/>
  <c r="R30" i="2"/>
  <c r="Q30" i="2"/>
  <c r="O30" i="2"/>
  <c r="N30" i="2"/>
  <c r="L30" i="2"/>
  <c r="K30" i="2"/>
  <c r="I30" i="2"/>
  <c r="H30" i="2"/>
  <c r="F30" i="2"/>
  <c r="D30" i="2"/>
  <c r="BZ29" i="2"/>
  <c r="CA29" i="2" s="1"/>
  <c r="BZ28" i="2"/>
  <c r="CA28" i="2" s="1"/>
  <c r="BZ27" i="2"/>
  <c r="CA27" i="2" s="1"/>
  <c r="BZ26" i="2"/>
  <c r="CA26" i="2" s="1"/>
  <c r="BZ25" i="2"/>
  <c r="CA25" i="2" s="1"/>
  <c r="BZ24" i="2"/>
  <c r="CA24" i="2" s="1"/>
  <c r="BZ23" i="2"/>
  <c r="CA23" i="2" s="1"/>
  <c r="BZ22" i="2"/>
  <c r="CA22" i="2" s="1"/>
  <c r="BZ21" i="2"/>
  <c r="CA21" i="2" s="1"/>
  <c r="BZ20" i="2"/>
  <c r="CA20" i="2" s="1"/>
  <c r="BZ19" i="2"/>
  <c r="CA19" i="2" s="1"/>
  <c r="BZ18" i="2"/>
  <c r="CA18" i="2" s="1"/>
  <c r="BZ17" i="2"/>
  <c r="CA17" i="2" s="1"/>
  <c r="BZ16" i="2"/>
  <c r="CA16" i="2" s="1"/>
  <c r="BZ15" i="2"/>
  <c r="CA15" i="2" s="1"/>
  <c r="BZ14" i="2"/>
  <c r="CA14" i="2" s="1"/>
  <c r="BZ13" i="2"/>
  <c r="CA13" i="2" s="1"/>
  <c r="BZ12" i="2"/>
  <c r="CA12" i="2" s="1"/>
  <c r="BZ11" i="2"/>
  <c r="CA11" i="2" s="1"/>
  <c r="BZ10" i="2"/>
  <c r="CA10" i="2" s="1"/>
  <c r="AJ30" i="2" l="1"/>
  <c r="V30" i="2"/>
  <c r="BA30" i="2"/>
  <c r="AP30" i="2"/>
  <c r="BD30" i="2"/>
  <c r="M30" i="2"/>
  <c r="S30" i="2"/>
  <c r="AA30" i="2"/>
  <c r="AG30" i="2"/>
  <c r="AM30" i="2"/>
  <c r="AS30" i="2"/>
  <c r="BG30" i="2"/>
  <c r="BM30" i="2"/>
  <c r="BU30" i="2"/>
  <c r="BR30" i="2"/>
  <c r="AD30" i="2"/>
  <c r="AX30" i="2"/>
  <c r="BJ30" i="2"/>
  <c r="P30" i="2"/>
  <c r="J30" i="2"/>
  <c r="G30" i="2"/>
  <c r="CB30" i="2"/>
  <c r="BZ30" i="2"/>
  <c r="CA30" i="2" l="1"/>
</calcChain>
</file>

<file path=xl/sharedStrings.xml><?xml version="1.0" encoding="utf-8"?>
<sst xmlns="http://schemas.openxmlformats.org/spreadsheetml/2006/main" count="862" uniqueCount="160">
  <si>
    <t>Area in Hect.</t>
  </si>
  <si>
    <t>Prod. in MT</t>
  </si>
  <si>
    <t>Sr. No.</t>
  </si>
  <si>
    <t>DISTT.</t>
  </si>
  <si>
    <t>MANGO</t>
  </si>
  <si>
    <t>GUAVA</t>
  </si>
  <si>
    <t>CITRUS</t>
  </si>
  <si>
    <t>BER</t>
  </si>
  <si>
    <t>GRAPES</t>
  </si>
  <si>
    <t>AONLA</t>
  </si>
  <si>
    <t>CHIKU</t>
  </si>
  <si>
    <t>LICHI</t>
  </si>
  <si>
    <t>Peach</t>
  </si>
  <si>
    <t>Pear</t>
  </si>
  <si>
    <t>Plum</t>
  </si>
  <si>
    <t>Bael</t>
  </si>
  <si>
    <t>Water Melon</t>
  </si>
  <si>
    <t>Musk Melon</t>
  </si>
  <si>
    <t>Strawberry</t>
  </si>
  <si>
    <t>OTHER</t>
  </si>
  <si>
    <t>TOTAL</t>
  </si>
  <si>
    <t>Area</t>
  </si>
  <si>
    <t>Prod.</t>
  </si>
  <si>
    <t>Panchkula</t>
  </si>
  <si>
    <t>Ambala</t>
  </si>
  <si>
    <t>Y/Nagar</t>
  </si>
  <si>
    <t>K/Keshtra</t>
  </si>
  <si>
    <t>Kaithal</t>
  </si>
  <si>
    <t>Karnal</t>
  </si>
  <si>
    <t>Panipat</t>
  </si>
  <si>
    <t>Sonipat</t>
  </si>
  <si>
    <t>Rohtak</t>
  </si>
  <si>
    <t>Jhajjar</t>
  </si>
  <si>
    <t>Faridabad</t>
  </si>
  <si>
    <t>Narnaul</t>
  </si>
  <si>
    <t>Rewari</t>
  </si>
  <si>
    <t>Gurgaon</t>
  </si>
  <si>
    <t>Bhiwani</t>
  </si>
  <si>
    <t>Hissar</t>
  </si>
  <si>
    <t>Fatehabad</t>
  </si>
  <si>
    <t>Sirsa</t>
  </si>
  <si>
    <t>Jind</t>
  </si>
  <si>
    <t>Mewat</t>
  </si>
  <si>
    <t>Palwal</t>
  </si>
  <si>
    <t>Charkhi Dadri</t>
  </si>
  <si>
    <t>State</t>
  </si>
  <si>
    <t>A=AREA IN HECTS</t>
  </si>
  <si>
    <t>P=PROD IN TONNES</t>
  </si>
  <si>
    <t>SR. NO.</t>
  </si>
  <si>
    <t>Potato</t>
  </si>
  <si>
    <t>Onion</t>
  </si>
  <si>
    <t>Tomato</t>
  </si>
  <si>
    <t>Tomato
 (Protected Cultivation)</t>
  </si>
  <si>
    <t>Radish</t>
  </si>
  <si>
    <t>carrot</t>
  </si>
  <si>
    <t>Cabbage</t>
  </si>
  <si>
    <t xml:space="preserve">Cauliflawer   </t>
  </si>
  <si>
    <t>Chillies</t>
  </si>
  <si>
    <t>Capsicum</t>
  </si>
  <si>
    <t>Capsicum
 (Protected Cultivation)</t>
  </si>
  <si>
    <t>Bhindi</t>
  </si>
  <si>
    <t>Brinjal</t>
  </si>
  <si>
    <t>Arbi</t>
  </si>
  <si>
    <t>Peas</t>
  </si>
  <si>
    <t>Leafy Veg.</t>
  </si>
  <si>
    <t>Bottle Guard  (Cucurbits)</t>
  </si>
  <si>
    <t>Ridgegourd</t>
  </si>
  <si>
    <t>Cucumber</t>
  </si>
  <si>
    <t>Cucumber
 (Protected Cultivation)</t>
  </si>
  <si>
    <t>Pumpkin</t>
  </si>
  <si>
    <t>Bitter Gourd</t>
  </si>
  <si>
    <t>Others</t>
  </si>
  <si>
    <t>Total</t>
  </si>
  <si>
    <t>3 (a)</t>
  </si>
  <si>
    <t>3 (b)</t>
  </si>
  <si>
    <t>9 (a)</t>
  </si>
  <si>
    <t>9 (b)</t>
  </si>
  <si>
    <t>17 (a)</t>
  </si>
  <si>
    <t>14 (b)</t>
  </si>
  <si>
    <t>A</t>
  </si>
  <si>
    <t>P</t>
  </si>
  <si>
    <t>P*</t>
  </si>
  <si>
    <t>SR.  NO.</t>
  </si>
  <si>
    <t>Ginger</t>
  </si>
  <si>
    <t>Turmaric</t>
  </si>
  <si>
    <t>Garlic</t>
  </si>
  <si>
    <t>Fennal</t>
  </si>
  <si>
    <t>Corriander</t>
  </si>
  <si>
    <t>Fenugreek</t>
  </si>
  <si>
    <t xml:space="preserve">Palwal </t>
  </si>
  <si>
    <t>P*= Productivity in MT/Ha.</t>
  </si>
  <si>
    <t xml:space="preserve">TRAYS IN NO.                             </t>
  </si>
  <si>
    <t>PROD IN MTs</t>
  </si>
  <si>
    <t>Name of District</t>
  </si>
  <si>
    <t>Trays</t>
  </si>
  <si>
    <t>Production</t>
  </si>
  <si>
    <t>No. of trays and production of Mushroom crop for the Year 2018-19</t>
  </si>
  <si>
    <t>Area (in Ha.)</t>
  </si>
  <si>
    <t>District</t>
  </si>
  <si>
    <t>Aloevera</t>
  </si>
  <si>
    <t>Stevia</t>
  </si>
  <si>
    <t>Mulathi</t>
  </si>
  <si>
    <t>Shatawar</t>
  </si>
  <si>
    <t>Tulsi</t>
  </si>
  <si>
    <t>Ashwagandha</t>
  </si>
  <si>
    <t>Gugal</t>
  </si>
  <si>
    <t>Harar</t>
  </si>
  <si>
    <t>Jatropha</t>
  </si>
  <si>
    <t>Safed Musli</t>
  </si>
  <si>
    <t>Lemon Grass</t>
  </si>
  <si>
    <t>Arandi</t>
  </si>
  <si>
    <t>Palmarose</t>
  </si>
  <si>
    <t>Hisar</t>
  </si>
  <si>
    <t>AREA IN HECT                                                                                  Prod. =   (*MT and ** sticks)</t>
  </si>
  <si>
    <t>Sr. no.</t>
  </si>
  <si>
    <t>Gladiolus</t>
  </si>
  <si>
    <t>Tuberose
 (CF)</t>
  </si>
  <si>
    <t>Rose (Desi &amp; Hybrid)
 Open</t>
  </si>
  <si>
    <t>Rose (Desi &amp; Hybrid)
 (CF)</t>
  </si>
  <si>
    <t>Rose (Desi &amp; Hybrid)
 (Protected Cultivation)</t>
  </si>
  <si>
    <t>Chrysanth emum 
(Open)</t>
  </si>
  <si>
    <t>Chrysanth emum 
(CF)</t>
  </si>
  <si>
    <t>Merigold</t>
  </si>
  <si>
    <t>Gerbera
 (Protected Cultivation)</t>
  </si>
  <si>
    <t>Lilium 
 (Protected Cultivation)</t>
  </si>
  <si>
    <t>Others
 (Open)</t>
  </si>
  <si>
    <t>Others
 (CF)</t>
  </si>
  <si>
    <t>Total
(Area)</t>
  </si>
  <si>
    <t>Total
(Production)</t>
  </si>
  <si>
    <t>3(b)</t>
  </si>
  <si>
    <t>3 ©</t>
  </si>
  <si>
    <t>4 (a)</t>
  </si>
  <si>
    <t>4 (b)</t>
  </si>
  <si>
    <t>8 (a)</t>
  </si>
  <si>
    <t>8(b)</t>
  </si>
  <si>
    <t>9(a)</t>
  </si>
  <si>
    <t>9(b)</t>
  </si>
  <si>
    <t>P**</t>
  </si>
  <si>
    <t>A
 (Open)</t>
  </si>
  <si>
    <t>A
 (Protected Cultivation)</t>
  </si>
  <si>
    <t>A
 (CF)</t>
  </si>
  <si>
    <t>Total
 Area</t>
  </si>
  <si>
    <t>P* 
(Open) (MT)</t>
  </si>
  <si>
    <t>P**
 (Protected Cultivation)</t>
  </si>
  <si>
    <t>P**
 (CF)</t>
  </si>
  <si>
    <t xml:space="preserve">Total
P** (CF)
 </t>
  </si>
  <si>
    <t>Area &amp; production of vegetable crop for the year 2018-19</t>
  </si>
  <si>
    <t>P*= Productivity in MT/Ha</t>
  </si>
  <si>
    <t>SR. 
NO.</t>
  </si>
  <si>
    <t>Final Area and production of fruit crop for the year 2018-19</t>
  </si>
  <si>
    <t>Sr. 
No.</t>
  </si>
  <si>
    <t>Sr.
No.</t>
  </si>
  <si>
    <t>Productivity</t>
  </si>
  <si>
    <t>Charkhidadri</t>
  </si>
  <si>
    <t>Prod. (In  MT)</t>
  </si>
  <si>
    <t>Final Area and production of Medicinal crops for the year 2018-19</t>
  </si>
  <si>
    <t>Other</t>
  </si>
  <si>
    <t>Final Area and production of Flower crops for the year, 2018-19</t>
  </si>
  <si>
    <t>Final Area and production of Spices crop for the year, 2018-19</t>
  </si>
  <si>
    <t>Cucurbits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</si>
</sst>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Arial"/>
      <family val="2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3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sz val="11"/>
      <color rgb="FFFF0000"/>
      <name val="Calibri"/>
      <family val="2"/>
      <scheme val="minor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2">
    <xf numFmtId="0" fontId="0" fillId="0" borderId="0" xfId="0"/>
    <xf numFmtId="0" fontId="6" fillId="0" borderId="0" xfId="1" applyFont="1" applyAlignment="1">
      <alignment horizontal="justify" vertical="top" wrapText="1"/>
    </xf>
    <xf numFmtId="0" fontId="7" fillId="0" borderId="6" xfId="1" applyFont="1" applyBorder="1" applyAlignment="1">
      <alignment horizontal="justify" vertical="top" wrapText="1"/>
    </xf>
    <xf numFmtId="0" fontId="8" fillId="0" borderId="6" xfId="1" applyFont="1" applyBorder="1" applyAlignment="1">
      <alignment horizontal="left" vertical="top" wrapText="1"/>
    </xf>
    <xf numFmtId="0" fontId="9" fillId="0" borderId="12" xfId="0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 vertical="top" wrapText="1"/>
    </xf>
    <xf numFmtId="0" fontId="9" fillId="0" borderId="9" xfId="0" applyFont="1" applyBorder="1" applyAlignment="1">
      <alignment horizontal="justify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justify" vertical="top" wrapText="1"/>
    </xf>
    <xf numFmtId="0" fontId="10" fillId="0" borderId="6" xfId="0" applyFont="1" applyBorder="1" applyAlignment="1">
      <alignment vertical="top" wrapText="1"/>
    </xf>
    <xf numFmtId="0" fontId="12" fillId="0" borderId="6" xfId="0" applyFont="1" applyBorder="1" applyAlignment="1">
      <alignment horizontal="justify" vertical="top" wrapText="1"/>
    </xf>
    <xf numFmtId="1" fontId="12" fillId="0" borderId="6" xfId="0" applyNumberFormat="1" applyFont="1" applyBorder="1" applyAlignment="1">
      <alignment horizontal="center" vertical="top" wrapText="1"/>
    </xf>
    <xf numFmtId="164" fontId="7" fillId="0" borderId="6" xfId="0" applyNumberFormat="1" applyFont="1" applyBorder="1" applyAlignment="1">
      <alignment horizontal="justify" vertical="top" wrapText="1"/>
    </xf>
    <xf numFmtId="1" fontId="12" fillId="0" borderId="6" xfId="0" applyNumberFormat="1" applyFont="1" applyBorder="1" applyAlignment="1">
      <alignment vertical="top" wrapText="1"/>
    </xf>
    <xf numFmtId="1" fontId="12" fillId="0" borderId="6" xfId="0" applyNumberFormat="1" applyFont="1" applyBorder="1" applyAlignment="1">
      <alignment horizontal="justify" vertical="top" wrapText="1"/>
    </xf>
    <xf numFmtId="0" fontId="12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justify" vertical="top" wrapText="1"/>
    </xf>
    <xf numFmtId="0" fontId="12" fillId="0" borderId="8" xfId="0" applyFont="1" applyBorder="1" applyAlignment="1">
      <alignment vertical="top" wrapText="1"/>
    </xf>
    <xf numFmtId="0" fontId="12" fillId="0" borderId="8" xfId="0" applyFont="1" applyBorder="1" applyAlignment="1">
      <alignment horizontal="justify" vertical="top" wrapText="1"/>
    </xf>
    <xf numFmtId="0" fontId="12" fillId="2" borderId="8" xfId="0" applyFont="1" applyFill="1" applyBorder="1" applyAlignment="1">
      <alignment vertical="top" wrapText="1"/>
    </xf>
    <xf numFmtId="1" fontId="12" fillId="0" borderId="7" xfId="0" applyNumberFormat="1" applyFont="1" applyFill="1" applyBorder="1" applyAlignment="1">
      <alignment horizontal="center" vertical="top" wrapText="1"/>
    </xf>
    <xf numFmtId="164" fontId="12" fillId="0" borderId="6" xfId="0" applyNumberFormat="1" applyFont="1" applyBorder="1" applyAlignment="1">
      <alignment horizontal="justify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justify" vertical="top" wrapText="1"/>
    </xf>
    <xf numFmtId="0" fontId="10" fillId="0" borderId="6" xfId="0" applyFont="1" applyBorder="1" applyAlignment="1">
      <alignment horizontal="justify" vertical="top" wrapText="1"/>
    </xf>
    <xf numFmtId="0" fontId="12" fillId="0" borderId="6" xfId="0" applyFont="1" applyBorder="1" applyAlignment="1">
      <alignment horizontal="right" vertical="top" wrapText="1"/>
    </xf>
    <xf numFmtId="0" fontId="13" fillId="0" borderId="0" xfId="0" applyFont="1"/>
    <xf numFmtId="2" fontId="12" fillId="0" borderId="6" xfId="0" applyNumberFormat="1" applyFont="1" applyBorder="1" applyAlignment="1">
      <alignment vertical="top" wrapText="1"/>
    </xf>
    <xf numFmtId="1" fontId="12" fillId="0" borderId="6" xfId="0" applyNumberFormat="1" applyFont="1" applyBorder="1" applyAlignment="1">
      <alignment horizontal="right" vertical="top" wrapText="1"/>
    </xf>
    <xf numFmtId="2" fontId="12" fillId="0" borderId="0" xfId="0" applyNumberFormat="1" applyFont="1" applyBorder="1" applyAlignment="1">
      <alignment vertical="top" wrapText="1"/>
    </xf>
    <xf numFmtId="2" fontId="7" fillId="0" borderId="6" xfId="0" applyNumberFormat="1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0" fillId="0" borderId="0" xfId="0" applyBorder="1"/>
    <xf numFmtId="0" fontId="7" fillId="0" borderId="6" xfId="0" applyFont="1" applyBorder="1" applyAlignment="1">
      <alignment horizontal="right" vertical="top" wrapText="1"/>
    </xf>
    <xf numFmtId="0" fontId="7" fillId="0" borderId="0" xfId="2" applyFont="1" applyAlignment="1">
      <alignment horizontal="justify" vertical="top" wrapText="1"/>
    </xf>
    <xf numFmtId="0" fontId="7" fillId="0" borderId="6" xfId="2" applyFont="1" applyBorder="1" applyAlignment="1">
      <alignment horizontal="justify" vertical="top" wrapText="1"/>
    </xf>
    <xf numFmtId="0" fontId="12" fillId="0" borderId="3" xfId="2" applyFont="1" applyBorder="1" applyAlignment="1">
      <alignment horizontal="justify" vertical="top" wrapText="1"/>
    </xf>
    <xf numFmtId="0" fontId="12" fillId="0" borderId="6" xfId="2" applyFont="1" applyBorder="1" applyAlignment="1">
      <alignment horizontal="right" vertical="top" wrapText="1"/>
    </xf>
    <xf numFmtId="0" fontId="10" fillId="0" borderId="6" xfId="2" applyFont="1" applyBorder="1" applyAlignment="1">
      <alignment horizontal="right" vertical="top" wrapText="1"/>
    </xf>
    <xf numFmtId="0" fontId="12" fillId="0" borderId="6" xfId="2" applyFont="1" applyBorder="1" applyAlignment="1">
      <alignment horizontal="justify" vertical="top" wrapText="1"/>
    </xf>
    <xf numFmtId="0" fontId="7" fillId="0" borderId="6" xfId="2" applyFont="1" applyFill="1" applyBorder="1" applyAlignment="1">
      <alignment horizontal="justify" vertical="top" wrapText="1"/>
    </xf>
    <xf numFmtId="0" fontId="7" fillId="0" borderId="6" xfId="2" applyFont="1" applyBorder="1" applyAlignment="1">
      <alignment horizontal="right" vertical="top" wrapText="1"/>
    </xf>
    <xf numFmtId="0" fontId="7" fillId="0" borderId="0" xfId="2" applyFont="1" applyBorder="1" applyAlignment="1">
      <alignment vertical="top" wrapText="1"/>
    </xf>
    <xf numFmtId="0" fontId="7" fillId="0" borderId="0" xfId="2" applyFont="1" applyBorder="1" applyAlignment="1">
      <alignment horizontal="center" vertical="top" wrapText="1"/>
    </xf>
    <xf numFmtId="0" fontId="17" fillId="0" borderId="0" xfId="2" applyFont="1" applyBorder="1" applyAlignment="1">
      <alignment vertical="top" wrapText="1"/>
    </xf>
    <xf numFmtId="2" fontId="12" fillId="0" borderId="6" xfId="2" applyNumberFormat="1" applyFont="1" applyBorder="1" applyAlignment="1">
      <alignment horizontal="right" vertical="top" wrapText="1"/>
    </xf>
    <xf numFmtId="2" fontId="7" fillId="0" borderId="6" xfId="2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14" fillId="0" borderId="0" xfId="0" applyFont="1" applyAlignment="1">
      <alignment horizontal="justify" vertical="top" wrapText="1"/>
    </xf>
    <xf numFmtId="0" fontId="18" fillId="0" borderId="0" xfId="0" applyFont="1" applyAlignment="1">
      <alignment horizontal="justify" vertical="top" wrapText="1"/>
    </xf>
    <xf numFmtId="0" fontId="19" fillId="0" borderId="6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justify" vertical="top" wrapText="1"/>
    </xf>
    <xf numFmtId="0" fontId="22" fillId="0" borderId="6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justify" vertical="top" wrapText="1"/>
    </xf>
    <xf numFmtId="0" fontId="23" fillId="0" borderId="6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justify" vertical="top" wrapText="1"/>
    </xf>
    <xf numFmtId="0" fontId="12" fillId="0" borderId="3" xfId="2" applyFont="1" applyBorder="1" applyAlignment="1">
      <alignment horizontal="center" vertical="top" wrapText="1"/>
    </xf>
    <xf numFmtId="0" fontId="1" fillId="0" borderId="0" xfId="2" applyFont="1" applyAlignment="1">
      <alignment horizontal="justify" vertical="top" wrapText="1"/>
    </xf>
    <xf numFmtId="0" fontId="25" fillId="0" borderId="0" xfId="2" applyFont="1" applyAlignment="1">
      <alignment vertical="top" wrapText="1"/>
    </xf>
    <xf numFmtId="0" fontId="25" fillId="0" borderId="1" xfId="2" applyFont="1" applyBorder="1" applyAlignment="1">
      <alignment vertical="top" wrapText="1"/>
    </xf>
    <xf numFmtId="0" fontId="5" fillId="0" borderId="6" xfId="2" applyFont="1" applyBorder="1" applyAlignment="1">
      <alignment horizontal="center" vertical="top" wrapText="1"/>
    </xf>
    <xf numFmtId="0" fontId="26" fillId="0" borderId="3" xfId="2" applyFont="1" applyBorder="1" applyAlignment="1">
      <alignment horizontal="justify" vertical="top" wrapText="1"/>
    </xf>
    <xf numFmtId="0" fontId="26" fillId="0" borderId="6" xfId="2" applyFont="1" applyBorder="1" applyAlignment="1">
      <alignment horizontal="right" vertical="top" wrapText="1"/>
    </xf>
    <xf numFmtId="0" fontId="26" fillId="0" borderId="6" xfId="2" applyFont="1" applyBorder="1" applyAlignment="1">
      <alignment horizontal="justify" vertical="top" wrapText="1"/>
    </xf>
    <xf numFmtId="0" fontId="26" fillId="0" borderId="7" xfId="2" applyFont="1" applyFill="1" applyBorder="1" applyAlignment="1">
      <alignment horizontal="right" vertical="top" wrapText="1"/>
    </xf>
    <xf numFmtId="0" fontId="27" fillId="0" borderId="6" xfId="2" applyFont="1" applyBorder="1" applyAlignment="1">
      <alignment horizontal="justify" vertical="top" wrapText="1"/>
    </xf>
    <xf numFmtId="0" fontId="5" fillId="0" borderId="6" xfId="2" applyFont="1" applyFill="1" applyBorder="1" applyAlignment="1">
      <alignment horizontal="justify" vertical="top" wrapText="1"/>
    </xf>
    <xf numFmtId="0" fontId="5" fillId="0" borderId="6" xfId="2" applyFont="1" applyBorder="1" applyAlignment="1">
      <alignment horizontal="right" vertical="top" wrapText="1"/>
    </xf>
    <xf numFmtId="0" fontId="5" fillId="0" borderId="6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9" fillId="0" borderId="6" xfId="0" applyFont="1" applyBorder="1"/>
    <xf numFmtId="0" fontId="8" fillId="0" borderId="6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Fill="1" applyBorder="1" applyAlignment="1">
      <alignment horizontal="left"/>
    </xf>
    <xf numFmtId="0" fontId="9" fillId="0" borderId="6" xfId="0" applyFont="1" applyFill="1" applyBorder="1"/>
    <xf numFmtId="0" fontId="8" fillId="0" borderId="6" xfId="0" applyFont="1" applyFill="1" applyBorder="1" applyAlignment="1">
      <alignment horizontal="center"/>
    </xf>
    <xf numFmtId="0" fontId="8" fillId="0" borderId="6" xfId="0" applyFont="1" applyFill="1" applyBorder="1"/>
    <xf numFmtId="0" fontId="10" fillId="0" borderId="6" xfId="0" applyFont="1" applyBorder="1" applyAlignment="1">
      <alignment horizontal="right"/>
    </xf>
    <xf numFmtId="0" fontId="9" fillId="3" borderId="6" xfId="0" applyFont="1" applyFill="1" applyBorder="1"/>
    <xf numFmtId="0" fontId="8" fillId="3" borderId="6" xfId="0" applyFont="1" applyFill="1" applyBorder="1"/>
    <xf numFmtId="0" fontId="8" fillId="0" borderId="6" xfId="0" applyFont="1" applyBorder="1" applyAlignment="1"/>
    <xf numFmtId="0" fontId="12" fillId="0" borderId="0" xfId="0" applyFont="1" applyBorder="1" applyAlignment="1">
      <alignment horizontal="right"/>
    </xf>
    <xf numFmtId="1" fontId="12" fillId="0" borderId="0" xfId="0" applyNumberFormat="1" applyFont="1" applyBorder="1" applyAlignment="1">
      <alignment horizontal="right"/>
    </xf>
    <xf numFmtId="0" fontId="12" fillId="0" borderId="0" xfId="0" applyFont="1" applyBorder="1"/>
    <xf numFmtId="1" fontId="12" fillId="0" borderId="0" xfId="0" applyNumberFormat="1" applyFont="1" applyBorder="1"/>
    <xf numFmtId="0" fontId="9" fillId="0" borderId="5" xfId="0" applyFont="1" applyBorder="1" applyAlignment="1"/>
    <xf numFmtId="0" fontId="9" fillId="0" borderId="4" xfId="0" applyFont="1" applyBorder="1" applyAlignment="1"/>
    <xf numFmtId="1" fontId="7" fillId="0" borderId="6" xfId="0" applyNumberFormat="1" applyFont="1" applyBorder="1" applyAlignment="1">
      <alignment vertical="top" wrapText="1"/>
    </xf>
    <xf numFmtId="1" fontId="11" fillId="0" borderId="6" xfId="0" applyNumberFormat="1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justify" vertical="top" wrapText="1"/>
    </xf>
    <xf numFmtId="0" fontId="10" fillId="0" borderId="6" xfId="0" applyFont="1" applyBorder="1" applyAlignment="1">
      <alignment horizontal="right" vertical="top" wrapText="1"/>
    </xf>
    <xf numFmtId="0" fontId="30" fillId="0" borderId="0" xfId="0" applyFont="1"/>
    <xf numFmtId="0" fontId="4" fillId="0" borderId="0" xfId="1" applyFont="1" applyAlignment="1">
      <alignment horizontal="justify" vertical="top"/>
    </xf>
    <xf numFmtId="0" fontId="18" fillId="0" borderId="0" xfId="1" applyFont="1" applyBorder="1" applyAlignment="1">
      <alignment vertical="top"/>
    </xf>
    <xf numFmtId="0" fontId="5" fillId="0" borderId="0" xfId="1" applyFont="1" applyBorder="1" applyAlignment="1">
      <alignment vertical="top"/>
    </xf>
    <xf numFmtId="0" fontId="6" fillId="0" borderId="0" xfId="1" applyFont="1" applyAlignment="1">
      <alignment horizontal="justify" vertical="top"/>
    </xf>
    <xf numFmtId="0" fontId="3" fillId="0" borderId="0" xfId="1" applyFont="1" applyAlignment="1">
      <alignment vertical="top" wrapText="1"/>
    </xf>
    <xf numFmtId="0" fontId="2" fillId="0" borderId="0" xfId="1" applyFont="1" applyAlignment="1">
      <alignment vertical="top" wrapText="1"/>
    </xf>
    <xf numFmtId="0" fontId="21" fillId="0" borderId="0" xfId="1" applyFont="1" applyBorder="1" applyAlignment="1">
      <alignment vertical="top" wrapText="1"/>
    </xf>
    <xf numFmtId="0" fontId="5" fillId="0" borderId="0" xfId="1" applyFont="1" applyBorder="1" applyAlignment="1">
      <alignment horizontal="center" vertical="top"/>
    </xf>
    <xf numFmtId="0" fontId="7" fillId="0" borderId="0" xfId="1" applyFont="1" applyBorder="1" applyAlignment="1">
      <alignment horizontal="center" vertical="top"/>
    </xf>
    <xf numFmtId="0" fontId="21" fillId="0" borderId="0" xfId="1" applyFont="1" applyBorder="1" applyAlignment="1">
      <alignment vertical="top"/>
    </xf>
    <xf numFmtId="0" fontId="5" fillId="0" borderId="1" xfId="1" applyFont="1" applyBorder="1" applyAlignment="1">
      <alignment vertical="top"/>
    </xf>
    <xf numFmtId="0" fontId="4" fillId="0" borderId="0" xfId="1" applyFont="1" applyBorder="1" applyAlignment="1">
      <alignment vertical="top"/>
    </xf>
    <xf numFmtId="0" fontId="6" fillId="0" borderId="0" xfId="1" applyFont="1" applyBorder="1" applyAlignment="1">
      <alignment horizontal="justify" vertical="top"/>
    </xf>
    <xf numFmtId="0" fontId="8" fillId="0" borderId="0" xfId="1" applyFont="1" applyAlignment="1">
      <alignment vertical="top" wrapText="1"/>
    </xf>
    <xf numFmtId="0" fontId="21" fillId="0" borderId="1" xfId="1" applyFont="1" applyBorder="1" applyAlignment="1">
      <alignment vertical="top" wrapText="1"/>
    </xf>
    <xf numFmtId="0" fontId="5" fillId="0" borderId="1" xfId="1" applyFont="1" applyBorder="1" applyAlignment="1">
      <alignment horizontal="center" vertical="top"/>
    </xf>
    <xf numFmtId="0" fontId="21" fillId="0" borderId="1" xfId="1" applyFont="1" applyBorder="1" applyAlignment="1">
      <alignment vertical="top"/>
    </xf>
    <xf numFmtId="0" fontId="7" fillId="0" borderId="6" xfId="1" applyFont="1" applyBorder="1" applyAlignment="1">
      <alignment horizontal="justify" vertical="top"/>
    </xf>
    <xf numFmtId="0" fontId="8" fillId="0" borderId="6" xfId="1" applyFont="1" applyBorder="1" applyAlignment="1">
      <alignment horizontal="left" vertical="top"/>
    </xf>
    <xf numFmtId="0" fontId="12" fillId="0" borderId="6" xfId="1" applyFont="1" applyBorder="1" applyAlignment="1">
      <alignment horizontal="left" vertical="top"/>
    </xf>
    <xf numFmtId="1" fontId="12" fillId="0" borderId="6" xfId="1" applyNumberFormat="1" applyFont="1" applyBorder="1" applyAlignment="1">
      <alignment horizontal="left" vertical="top"/>
    </xf>
    <xf numFmtId="2" fontId="12" fillId="0" borderId="6" xfId="1" applyNumberFormat="1" applyFont="1" applyBorder="1" applyAlignment="1">
      <alignment horizontal="left" vertical="top"/>
    </xf>
    <xf numFmtId="0" fontId="12" fillId="0" borderId="6" xfId="1" applyFont="1" applyBorder="1" applyAlignment="1">
      <alignment horizontal="left" vertical="top" wrapText="1"/>
    </xf>
    <xf numFmtId="2" fontId="12" fillId="0" borderId="6" xfId="1" applyNumberFormat="1" applyFont="1" applyBorder="1" applyAlignment="1">
      <alignment horizontal="left" vertical="top" wrapText="1"/>
    </xf>
    <xf numFmtId="0" fontId="12" fillId="0" borderId="4" xfId="1" applyFont="1" applyBorder="1" applyAlignment="1">
      <alignment horizontal="left" vertical="top" wrapText="1"/>
    </xf>
    <xf numFmtId="1" fontId="7" fillId="0" borderId="6" xfId="1" applyNumberFormat="1" applyFont="1" applyBorder="1" applyAlignment="1">
      <alignment horizontal="left" vertical="top" wrapText="1"/>
    </xf>
    <xf numFmtId="0" fontId="14" fillId="0" borderId="6" xfId="0" applyFont="1" applyBorder="1"/>
    <xf numFmtId="0" fontId="8" fillId="0" borderId="7" xfId="1" applyFont="1" applyFill="1" applyBorder="1" applyAlignment="1">
      <alignment horizontal="left" vertical="top"/>
    </xf>
    <xf numFmtId="1" fontId="15" fillId="0" borderId="6" xfId="0" applyNumberFormat="1" applyFont="1" applyBorder="1" applyAlignment="1">
      <alignment horizontal="left"/>
    </xf>
    <xf numFmtId="2" fontId="15" fillId="0" borderId="6" xfId="0" applyNumberFormat="1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2" fillId="0" borderId="7" xfId="1" applyFont="1" applyFill="1" applyBorder="1" applyAlignment="1">
      <alignment horizontal="left" vertical="top"/>
    </xf>
    <xf numFmtId="0" fontId="4" fillId="0" borderId="6" xfId="0" applyFont="1" applyBorder="1" applyAlignment="1">
      <alignment horizontal="left"/>
    </xf>
    <xf numFmtId="2" fontId="12" fillId="0" borderId="4" xfId="1" applyNumberFormat="1" applyFont="1" applyBorder="1" applyAlignment="1">
      <alignment horizontal="left" vertical="top" wrapText="1"/>
    </xf>
    <xf numFmtId="2" fontId="14" fillId="0" borderId="6" xfId="0" applyNumberFormat="1" applyFont="1" applyBorder="1"/>
    <xf numFmtId="0" fontId="8" fillId="0" borderId="2" xfId="1" applyFont="1" applyBorder="1" applyAlignment="1">
      <alignment horizontal="left" vertical="top"/>
    </xf>
    <xf numFmtId="0" fontId="12" fillId="0" borderId="2" xfId="1" applyFont="1" applyBorder="1" applyAlignment="1">
      <alignment horizontal="left" vertical="top" wrapText="1"/>
    </xf>
    <xf numFmtId="0" fontId="12" fillId="0" borderId="2" xfId="1" applyFont="1" applyBorder="1" applyAlignment="1">
      <alignment horizontal="left" vertical="top"/>
    </xf>
    <xf numFmtId="0" fontId="8" fillId="0" borderId="6" xfId="1" applyFont="1" applyFill="1" applyBorder="1" applyAlignment="1">
      <alignment horizontal="left" vertical="top"/>
    </xf>
    <xf numFmtId="0" fontId="12" fillId="0" borderId="6" xfId="1" applyFont="1" applyFill="1" applyBorder="1" applyAlignment="1">
      <alignment horizontal="left" vertical="top"/>
    </xf>
    <xf numFmtId="2" fontId="15" fillId="0" borderId="7" xfId="0" applyNumberFormat="1" applyFont="1" applyBorder="1" applyAlignment="1">
      <alignment horizontal="left"/>
    </xf>
    <xf numFmtId="1" fontId="0" fillId="0" borderId="0" xfId="0" applyNumberFormat="1" applyBorder="1" applyAlignment="1">
      <alignment horizontal="left"/>
    </xf>
    <xf numFmtId="0" fontId="8" fillId="0" borderId="6" xfId="0" applyFont="1" applyBorder="1" applyAlignment="1">
      <alignment vertical="top" wrapText="1"/>
    </xf>
    <xf numFmtId="1" fontId="8" fillId="0" borderId="6" xfId="0" applyNumberFormat="1" applyFont="1" applyBorder="1" applyAlignment="1">
      <alignment horizontal="right"/>
    </xf>
    <xf numFmtId="0" fontId="31" fillId="0" borderId="6" xfId="2" applyFont="1" applyBorder="1" applyAlignment="1">
      <alignment horizontal="justify" vertical="top" wrapText="1"/>
    </xf>
    <xf numFmtId="0" fontId="21" fillId="0" borderId="6" xfId="0" applyFont="1" applyBorder="1" applyAlignment="1">
      <alignment horizontal="right" vertical="top" wrapText="1"/>
    </xf>
    <xf numFmtId="2" fontId="8" fillId="0" borderId="6" xfId="1" applyNumberFormat="1" applyFont="1" applyBorder="1" applyAlignment="1">
      <alignment horizontal="left" vertical="top"/>
    </xf>
    <xf numFmtId="1" fontId="0" fillId="0" borderId="0" xfId="0" applyNumberFormat="1"/>
    <xf numFmtId="0" fontId="7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1" fontId="0" fillId="0" borderId="0" xfId="0" applyNumberFormat="1" applyBorder="1"/>
    <xf numFmtId="1" fontId="12" fillId="0" borderId="0" xfId="0" applyNumberFormat="1" applyFont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vertical="top" wrapText="1"/>
    </xf>
    <xf numFmtId="0" fontId="12" fillId="0" borderId="0" xfId="1" applyFont="1" applyFill="1" applyBorder="1" applyAlignment="1">
      <alignment horizontal="left" vertical="top"/>
    </xf>
    <xf numFmtId="0" fontId="12" fillId="0" borderId="0" xfId="1" applyFont="1" applyFill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7" fillId="0" borderId="6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5" fillId="0" borderId="0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justify" vertical="top"/>
    </xf>
    <xf numFmtId="0" fontId="2" fillId="0" borderId="0" xfId="1" applyFont="1" applyAlignment="1">
      <alignment horizontal="center" vertical="top"/>
    </xf>
    <xf numFmtId="0" fontId="7" fillId="0" borderId="2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center" vertical="top"/>
    </xf>
    <xf numFmtId="0" fontId="7" fillId="0" borderId="8" xfId="1" applyFont="1" applyBorder="1" applyAlignment="1">
      <alignment horizontal="center" vertical="top"/>
    </xf>
    <xf numFmtId="0" fontId="7" fillId="0" borderId="2" xfId="1" applyFont="1" applyBorder="1" applyAlignment="1">
      <alignment horizontal="center" vertical="top"/>
    </xf>
    <xf numFmtId="0" fontId="7" fillId="0" borderId="3" xfId="1" applyFont="1" applyBorder="1" applyAlignment="1">
      <alignment horizontal="center" vertical="top"/>
    </xf>
    <xf numFmtId="0" fontId="7" fillId="0" borderId="5" xfId="1" applyFont="1" applyBorder="1" applyAlignment="1">
      <alignment horizontal="center" vertical="top"/>
    </xf>
    <xf numFmtId="0" fontId="7" fillId="0" borderId="4" xfId="1" applyFont="1" applyBorder="1" applyAlignment="1">
      <alignment horizontal="center" vertical="top"/>
    </xf>
    <xf numFmtId="0" fontId="7" fillId="0" borderId="3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top" wrapText="1"/>
    </xf>
    <xf numFmtId="0" fontId="7" fillId="0" borderId="4" xfId="1" applyFont="1" applyBorder="1" applyAlignment="1">
      <alignment horizontal="center" vertical="top" wrapText="1"/>
    </xf>
    <xf numFmtId="0" fontId="16" fillId="0" borderId="0" xfId="2" applyFont="1" applyAlignment="1">
      <alignment horizontal="center" vertical="top" wrapText="1"/>
    </xf>
    <xf numFmtId="0" fontId="7" fillId="0" borderId="2" xfId="2" applyFont="1" applyBorder="1" applyAlignment="1">
      <alignment horizontal="center" vertical="top" wrapText="1"/>
    </xf>
    <xf numFmtId="0" fontId="7" fillId="0" borderId="7" xfId="2" applyFont="1" applyBorder="1" applyAlignment="1">
      <alignment horizontal="center" vertical="top" wrapText="1"/>
    </xf>
    <xf numFmtId="0" fontId="7" fillId="0" borderId="8" xfId="2" applyFont="1" applyBorder="1" applyAlignment="1">
      <alignment horizontal="center" vertical="top" wrapText="1"/>
    </xf>
    <xf numFmtId="0" fontId="7" fillId="0" borderId="6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top" wrapText="1"/>
    </xf>
    <xf numFmtId="0" fontId="7" fillId="0" borderId="4" xfId="2" applyFont="1" applyBorder="1" applyAlignment="1">
      <alignment horizontal="center" vertical="top" wrapText="1"/>
    </xf>
    <xf numFmtId="0" fontId="17" fillId="0" borderId="0" xfId="2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7" fillId="0" borderId="6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6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center" vertical="top"/>
    </xf>
    <xf numFmtId="0" fontId="12" fillId="0" borderId="6" xfId="0" applyFont="1" applyBorder="1"/>
    <xf numFmtId="0" fontId="16" fillId="0" borderId="0" xfId="0" applyFont="1" applyAlignment="1">
      <alignment horizontal="center" vertical="top" wrapText="1"/>
    </xf>
    <xf numFmtId="0" fontId="24" fillId="0" borderId="0" xfId="2" applyFont="1" applyAlignment="1">
      <alignment horizontal="center" vertical="top" wrapText="1"/>
    </xf>
    <xf numFmtId="0" fontId="25" fillId="0" borderId="0" xfId="2" applyFont="1" applyAlignment="1">
      <alignment horizontal="center" vertical="top" wrapText="1"/>
    </xf>
    <xf numFmtId="0" fontId="2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5" fillId="0" borderId="7" xfId="2" applyFont="1" applyBorder="1" applyAlignment="1">
      <alignment horizontal="center" vertical="top" wrapText="1"/>
    </xf>
    <xf numFmtId="0" fontId="5" fillId="0" borderId="8" xfId="2" applyFont="1" applyBorder="1" applyAlignment="1">
      <alignment horizontal="center" vertical="top" wrapText="1"/>
    </xf>
    <xf numFmtId="0" fontId="5" fillId="0" borderId="3" xfId="2" applyFont="1" applyBorder="1" applyAlignment="1">
      <alignment horizontal="center" vertical="top" wrapText="1"/>
    </xf>
    <xf numFmtId="0" fontId="5" fillId="0" borderId="4" xfId="2" applyFont="1" applyBorder="1" applyAlignment="1">
      <alignment horizontal="center" vertical="top" wrapText="1"/>
    </xf>
    <xf numFmtId="0" fontId="5" fillId="0" borderId="6" xfId="2" applyFont="1" applyBorder="1" applyAlignment="1">
      <alignment horizontal="center" vertical="top" wrapText="1"/>
    </xf>
    <xf numFmtId="0" fontId="0" fillId="0" borderId="0" xfId="0" applyBorder="1" applyAlignment="1">
      <alignment vertical="top"/>
    </xf>
  </cellXfs>
  <cellStyles count="3">
    <cellStyle name="Normal" xfId="0" builtinId="0"/>
    <cellStyle name="Normal 2" xfId="2"/>
    <cellStyle name="Normal 2_Final estimates of 2012-13" xfId="1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1"/>
  <sheetViews>
    <sheetView topLeftCell="BO10" workbookViewId="0">
      <selection activeCell="C10" sqref="C10"/>
    </sheetView>
  </sheetViews>
  <sheetFormatPr defaultRowHeight="15" x14ac:dyDescent="0.25"/>
  <cols>
    <col min="1" max="1" width="4" customWidth="1"/>
    <col min="2" max="2" width="11.28515625" customWidth="1"/>
    <col min="3" max="3" width="6.42578125" customWidth="1"/>
    <col min="4" max="4" width="6.5703125" customWidth="1"/>
    <col min="5" max="5" width="8" customWidth="1"/>
    <col min="6" max="6" width="6.5703125" customWidth="1"/>
    <col min="7" max="7" width="6.7109375" customWidth="1"/>
    <col min="8" max="8" width="7.5703125" customWidth="1"/>
    <col min="9" max="9" width="6.85546875" customWidth="1"/>
    <col min="10" max="10" width="7.28515625" customWidth="1"/>
    <col min="11" max="11" width="7.5703125" customWidth="1"/>
    <col min="12" max="12" width="5.42578125" customWidth="1"/>
    <col min="13" max="13" width="7.7109375" customWidth="1"/>
    <col min="14" max="14" width="5.7109375" customWidth="1"/>
    <col min="15" max="15" width="7" customWidth="1"/>
    <col min="16" max="16" width="6" customWidth="1"/>
    <col min="17" max="17" width="7.85546875" customWidth="1"/>
    <col min="18" max="19" width="6.5703125" customWidth="1"/>
    <col min="20" max="20" width="7.5703125" customWidth="1"/>
    <col min="21" max="21" width="6.42578125" customWidth="1"/>
    <col min="22" max="22" width="6.7109375" customWidth="1"/>
    <col min="23" max="23" width="7.85546875" customWidth="1"/>
    <col min="24" max="24" width="4.85546875" customWidth="1"/>
    <col min="25" max="25" width="10.7109375" customWidth="1"/>
    <col min="26" max="27" width="6.7109375" customWidth="1"/>
    <col min="28" max="28" width="9.140625" customWidth="1"/>
    <col min="29" max="29" width="6.7109375" customWidth="1"/>
    <col min="30" max="30" width="6.5703125" customWidth="1"/>
    <col min="31" max="31" width="8.140625" customWidth="1"/>
    <col min="32" max="32" width="6.28515625" customWidth="1"/>
    <col min="33" max="33" width="6" customWidth="1"/>
    <col min="34" max="34" width="7" customWidth="1"/>
    <col min="35" max="35" width="5.42578125" customWidth="1"/>
    <col min="36" max="36" width="7.42578125" customWidth="1"/>
    <col min="37" max="37" width="6.140625" customWidth="1"/>
    <col min="38" max="38" width="6.85546875" customWidth="1"/>
    <col min="39" max="39" width="6.42578125" customWidth="1"/>
    <col min="40" max="40" width="7.85546875" customWidth="1"/>
    <col min="41" max="42" width="7" customWidth="1"/>
    <col min="43" max="43" width="8.42578125" customWidth="1"/>
    <col min="44" max="44" width="4.85546875" customWidth="1"/>
    <col min="45" max="45" width="7" customWidth="1"/>
    <col min="46" max="46" width="6.42578125" customWidth="1"/>
    <col min="47" max="47" width="5.140625" customWidth="1"/>
    <col min="48" max="48" width="11.140625" customWidth="1"/>
    <col min="49" max="50" width="6.5703125" customWidth="1"/>
    <col min="51" max="51" width="8" customWidth="1"/>
    <col min="52" max="52" width="8.140625" customWidth="1"/>
    <col min="53" max="53" width="8.42578125" customWidth="1"/>
    <col min="54" max="54" width="8" customWidth="1"/>
    <col min="55" max="55" width="7.42578125" customWidth="1"/>
    <col min="56" max="56" width="7.5703125" customWidth="1"/>
    <col min="57" max="57" width="8" customWidth="1"/>
    <col min="58" max="58" width="6.5703125" customWidth="1"/>
    <col min="59" max="59" width="8.28515625" customWidth="1"/>
    <col min="60" max="60" width="8.7109375" customWidth="1"/>
    <col min="61" max="61" width="7.28515625" customWidth="1"/>
    <col min="62" max="62" width="9.28515625" customWidth="1"/>
    <col min="63" max="63" width="8.140625" customWidth="1"/>
    <col min="64" max="64" width="6.7109375" customWidth="1"/>
    <col min="65" max="65" width="7.85546875" customWidth="1"/>
    <col min="66" max="67" width="7.140625" customWidth="1"/>
    <col min="68" max="68" width="9.5703125" customWidth="1"/>
    <col min="69" max="69" width="6.42578125" customWidth="1"/>
    <col min="70" max="70" width="8.28515625" customWidth="1"/>
    <col min="71" max="71" width="8.85546875" customWidth="1"/>
    <col min="75" max="75" width="9.42578125" customWidth="1"/>
    <col min="76" max="76" width="9.5703125" customWidth="1"/>
    <col min="78" max="78" width="9.5703125" bestFit="1" customWidth="1"/>
  </cols>
  <sheetData>
    <row r="1" spans="1:86" ht="15.75" customHeight="1" x14ac:dyDescent="0.25">
      <c r="A1" s="165" t="s">
        <v>146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5" t="s">
        <v>146</v>
      </c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5" t="s">
        <v>146</v>
      </c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5" t="s">
        <v>146</v>
      </c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36"/>
      <c r="CD1" s="36"/>
      <c r="CE1" s="36"/>
      <c r="CF1" s="36"/>
      <c r="CG1" s="36"/>
      <c r="CH1" s="36"/>
    </row>
    <row r="2" spans="1:86" ht="15.7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67" t="s">
        <v>46</v>
      </c>
      <c r="U2" s="167"/>
      <c r="V2" s="167"/>
      <c r="W2" s="167"/>
      <c r="X2" s="52"/>
      <c r="Y2" s="52"/>
      <c r="Z2" s="8"/>
      <c r="AA2" s="7"/>
      <c r="AB2" s="5"/>
      <c r="AC2" s="5"/>
      <c r="AD2" s="5"/>
      <c r="AE2" s="5"/>
      <c r="AF2" s="5"/>
      <c r="AG2" s="5"/>
      <c r="AH2" s="6"/>
      <c r="AI2" s="5"/>
      <c r="AJ2" s="5"/>
      <c r="AK2" s="5"/>
      <c r="AL2" s="5"/>
      <c r="AM2" s="5"/>
      <c r="AN2" s="5"/>
      <c r="AO2" s="5"/>
      <c r="AP2" s="5"/>
      <c r="AQ2" s="167" t="s">
        <v>46</v>
      </c>
      <c r="AR2" s="167"/>
      <c r="AS2" s="167"/>
      <c r="AT2" s="167"/>
      <c r="AU2" s="5"/>
      <c r="AV2" s="5"/>
      <c r="AW2" s="5"/>
      <c r="AX2" s="5"/>
      <c r="AY2" s="5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167" t="s">
        <v>46</v>
      </c>
      <c r="BL2" s="167"/>
      <c r="BM2" s="167"/>
      <c r="BN2" s="167"/>
      <c r="BO2" s="8"/>
      <c r="BP2" s="8"/>
      <c r="BQ2" s="8"/>
      <c r="BR2" s="8"/>
      <c r="BS2" s="8"/>
      <c r="BT2" s="8"/>
      <c r="BU2" s="8"/>
      <c r="BV2" s="8"/>
      <c r="BW2" s="8"/>
      <c r="BX2" s="8"/>
      <c r="BY2" s="167" t="s">
        <v>46</v>
      </c>
      <c r="BZ2" s="167"/>
      <c r="CA2" s="167"/>
      <c r="CB2" s="167"/>
    </row>
    <row r="3" spans="1:86" ht="15.7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7" t="s">
        <v>47</v>
      </c>
      <c r="U3" s="167"/>
      <c r="V3" s="167"/>
      <c r="W3" s="167"/>
      <c r="X3" s="52"/>
      <c r="Y3" s="52"/>
      <c r="Z3" s="8"/>
      <c r="AA3" s="52"/>
      <c r="AB3" s="5"/>
      <c r="AC3" s="5"/>
      <c r="AD3" s="5"/>
      <c r="AE3" s="5"/>
      <c r="AF3" s="5"/>
      <c r="AG3" s="5"/>
      <c r="AH3" s="6"/>
      <c r="AI3" s="5"/>
      <c r="AJ3" s="5"/>
      <c r="AK3" s="5"/>
      <c r="AL3" s="5"/>
      <c r="AM3" s="5"/>
      <c r="AN3" s="5"/>
      <c r="AO3" s="5"/>
      <c r="AP3" s="5"/>
      <c r="AQ3" s="167" t="s">
        <v>47</v>
      </c>
      <c r="AR3" s="167"/>
      <c r="AS3" s="167"/>
      <c r="AT3" s="167"/>
      <c r="AU3" s="5"/>
      <c r="AV3" s="5"/>
      <c r="AW3" s="5"/>
      <c r="AX3" s="5"/>
      <c r="AY3" s="5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167" t="s">
        <v>47</v>
      </c>
      <c r="BL3" s="167"/>
      <c r="BM3" s="167"/>
      <c r="BN3" s="167"/>
      <c r="BO3" s="8"/>
      <c r="BP3" s="8"/>
      <c r="BQ3" s="8"/>
      <c r="BR3" s="8"/>
      <c r="BS3" s="8"/>
      <c r="BT3" s="8"/>
      <c r="BU3" s="8"/>
      <c r="BV3" s="8"/>
      <c r="BW3" s="8"/>
      <c r="BX3" s="8"/>
      <c r="BY3" s="167" t="s">
        <v>47</v>
      </c>
      <c r="BZ3" s="167"/>
      <c r="CA3" s="167"/>
      <c r="CB3" s="167"/>
    </row>
    <row r="4" spans="1:86" s="37" customFormat="1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67" t="s">
        <v>147</v>
      </c>
      <c r="U4" s="167"/>
      <c r="V4" s="167"/>
      <c r="W4" s="167"/>
      <c r="X4" s="52"/>
      <c r="Y4" s="52"/>
      <c r="Z4" s="8"/>
      <c r="AA4" s="52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167" t="s">
        <v>147</v>
      </c>
      <c r="AR4" s="167"/>
      <c r="AS4" s="167"/>
      <c r="AT4" s="167"/>
      <c r="AU4" s="5"/>
      <c r="AV4" s="5"/>
      <c r="AW4" s="5"/>
      <c r="AX4" s="5"/>
      <c r="AY4" s="5"/>
      <c r="AZ4" s="52"/>
      <c r="BA4" s="52"/>
      <c r="BB4" s="52"/>
      <c r="BC4" s="8"/>
      <c r="BD4" s="8"/>
      <c r="BE4" s="8"/>
      <c r="BF4" s="8"/>
      <c r="BG4" s="8"/>
      <c r="BH4" s="8"/>
      <c r="BI4" s="8"/>
      <c r="BJ4" s="8"/>
      <c r="BK4" s="167" t="s">
        <v>147</v>
      </c>
      <c r="BL4" s="167"/>
      <c r="BM4" s="167"/>
      <c r="BN4" s="167"/>
      <c r="BO4" s="8"/>
      <c r="BP4" s="8"/>
      <c r="BQ4" s="8"/>
      <c r="BR4" s="8"/>
      <c r="BS4" s="8"/>
      <c r="BT4" s="8"/>
      <c r="BU4" s="8"/>
      <c r="BV4" s="8"/>
      <c r="BW4" s="8"/>
      <c r="BX4" s="8"/>
      <c r="BY4" s="167" t="s">
        <v>147</v>
      </c>
      <c r="BZ4" s="167"/>
      <c r="CA4" s="167"/>
      <c r="CB4" s="167"/>
    </row>
    <row r="5" spans="1:86" ht="27.75" customHeight="1" x14ac:dyDescent="0.25">
      <c r="A5" s="169" t="s">
        <v>48</v>
      </c>
      <c r="B5" s="172" t="s">
        <v>3</v>
      </c>
      <c r="C5" s="164" t="s">
        <v>49</v>
      </c>
      <c r="D5" s="164"/>
      <c r="E5" s="164"/>
      <c r="F5" s="164" t="s">
        <v>50</v>
      </c>
      <c r="G5" s="164"/>
      <c r="H5" s="164"/>
      <c r="I5" s="164" t="s">
        <v>51</v>
      </c>
      <c r="J5" s="164"/>
      <c r="K5" s="164"/>
      <c r="L5" s="164" t="s">
        <v>52</v>
      </c>
      <c r="M5" s="164"/>
      <c r="N5" s="164"/>
      <c r="O5" s="164" t="s">
        <v>53</v>
      </c>
      <c r="P5" s="164"/>
      <c r="Q5" s="164"/>
      <c r="R5" s="164" t="s">
        <v>54</v>
      </c>
      <c r="S5" s="164"/>
      <c r="T5" s="164"/>
      <c r="U5" s="164" t="s">
        <v>55</v>
      </c>
      <c r="V5" s="164"/>
      <c r="W5" s="164"/>
      <c r="X5" s="164" t="s">
        <v>148</v>
      </c>
      <c r="Y5" s="164" t="s">
        <v>3</v>
      </c>
      <c r="Z5" s="164" t="s">
        <v>56</v>
      </c>
      <c r="AA5" s="164"/>
      <c r="AB5" s="164"/>
      <c r="AC5" s="164" t="s">
        <v>57</v>
      </c>
      <c r="AD5" s="164"/>
      <c r="AE5" s="164"/>
      <c r="AF5" s="164" t="s">
        <v>58</v>
      </c>
      <c r="AG5" s="164"/>
      <c r="AH5" s="164"/>
      <c r="AI5" s="164" t="s">
        <v>59</v>
      </c>
      <c r="AJ5" s="164"/>
      <c r="AK5" s="164"/>
      <c r="AL5" s="164" t="s">
        <v>60</v>
      </c>
      <c r="AM5" s="164"/>
      <c r="AN5" s="164"/>
      <c r="AO5" s="164" t="s">
        <v>61</v>
      </c>
      <c r="AP5" s="164"/>
      <c r="AQ5" s="164"/>
      <c r="AR5" s="164" t="s">
        <v>62</v>
      </c>
      <c r="AS5" s="164"/>
      <c r="AT5" s="164"/>
      <c r="AU5" s="53"/>
      <c r="AV5" s="53"/>
      <c r="AW5" s="164" t="s">
        <v>63</v>
      </c>
      <c r="AX5" s="164"/>
      <c r="AY5" s="164"/>
      <c r="AZ5" s="164" t="s">
        <v>64</v>
      </c>
      <c r="BA5" s="164"/>
      <c r="BB5" s="164"/>
      <c r="BC5" s="164" t="s">
        <v>65</v>
      </c>
      <c r="BD5" s="164"/>
      <c r="BE5" s="164"/>
      <c r="BF5" s="164" t="s">
        <v>66</v>
      </c>
      <c r="BG5" s="164"/>
      <c r="BH5" s="164"/>
      <c r="BI5" s="164" t="s">
        <v>67</v>
      </c>
      <c r="BJ5" s="164"/>
      <c r="BK5" s="164"/>
      <c r="BL5" s="164" t="s">
        <v>68</v>
      </c>
      <c r="BM5" s="164"/>
      <c r="BN5" s="164"/>
      <c r="BO5" s="164" t="s">
        <v>48</v>
      </c>
      <c r="BP5" s="164" t="s">
        <v>3</v>
      </c>
      <c r="BQ5" s="164" t="s">
        <v>69</v>
      </c>
      <c r="BR5" s="164"/>
      <c r="BS5" s="164"/>
      <c r="BT5" s="164" t="s">
        <v>70</v>
      </c>
      <c r="BU5" s="164"/>
      <c r="BV5" s="164"/>
      <c r="BW5" s="164" t="s">
        <v>71</v>
      </c>
      <c r="BX5" s="164"/>
      <c r="BY5" s="164"/>
      <c r="BZ5" s="164" t="s">
        <v>72</v>
      </c>
      <c r="CA5" s="164"/>
      <c r="CB5" s="164"/>
    </row>
    <row r="6" spans="1:86" ht="15.75" x14ac:dyDescent="0.25">
      <c r="A6" s="170"/>
      <c r="B6" s="172"/>
      <c r="C6" s="164">
        <v>1</v>
      </c>
      <c r="D6" s="164"/>
      <c r="E6" s="164"/>
      <c r="F6" s="164">
        <v>2</v>
      </c>
      <c r="G6" s="164"/>
      <c r="H6" s="164"/>
      <c r="I6" s="164" t="s">
        <v>73</v>
      </c>
      <c r="J6" s="164"/>
      <c r="K6" s="164"/>
      <c r="L6" s="164" t="s">
        <v>74</v>
      </c>
      <c r="M6" s="164"/>
      <c r="N6" s="164"/>
      <c r="O6" s="164">
        <v>4</v>
      </c>
      <c r="P6" s="164"/>
      <c r="Q6" s="164"/>
      <c r="R6" s="164">
        <v>5</v>
      </c>
      <c r="S6" s="164"/>
      <c r="T6" s="164"/>
      <c r="U6" s="164">
        <v>6</v>
      </c>
      <c r="V6" s="164"/>
      <c r="W6" s="164"/>
      <c r="X6" s="168"/>
      <c r="Y6" s="164"/>
      <c r="Z6" s="164">
        <v>7</v>
      </c>
      <c r="AA6" s="164"/>
      <c r="AB6" s="164"/>
      <c r="AC6" s="164">
        <v>8</v>
      </c>
      <c r="AD6" s="164"/>
      <c r="AE6" s="164"/>
      <c r="AF6" s="164" t="s">
        <v>75</v>
      </c>
      <c r="AG6" s="164"/>
      <c r="AH6" s="164"/>
      <c r="AI6" s="164" t="s">
        <v>76</v>
      </c>
      <c r="AJ6" s="164"/>
      <c r="AK6" s="164"/>
      <c r="AL6" s="164">
        <v>10</v>
      </c>
      <c r="AM6" s="164"/>
      <c r="AN6" s="164"/>
      <c r="AO6" s="164">
        <v>11</v>
      </c>
      <c r="AP6" s="164"/>
      <c r="AQ6" s="164"/>
      <c r="AR6" s="164">
        <v>12</v>
      </c>
      <c r="AS6" s="164"/>
      <c r="AT6" s="164"/>
      <c r="AU6" s="53"/>
      <c r="AV6" s="53"/>
      <c r="AW6" s="164">
        <v>13</v>
      </c>
      <c r="AX6" s="164"/>
      <c r="AY6" s="164"/>
      <c r="AZ6" s="164">
        <v>14</v>
      </c>
      <c r="BA6" s="164"/>
      <c r="BB6" s="164"/>
      <c r="BC6" s="164">
        <v>15</v>
      </c>
      <c r="BD6" s="164"/>
      <c r="BE6" s="164"/>
      <c r="BF6" s="164">
        <v>16</v>
      </c>
      <c r="BG6" s="164"/>
      <c r="BH6" s="164"/>
      <c r="BI6" s="164" t="s">
        <v>77</v>
      </c>
      <c r="BJ6" s="164"/>
      <c r="BK6" s="164"/>
      <c r="BL6" s="164" t="s">
        <v>78</v>
      </c>
      <c r="BM6" s="164"/>
      <c r="BN6" s="164"/>
      <c r="BO6" s="164"/>
      <c r="BP6" s="164"/>
      <c r="BQ6" s="164">
        <v>18</v>
      </c>
      <c r="BR6" s="164"/>
      <c r="BS6" s="164"/>
      <c r="BT6" s="164">
        <v>19</v>
      </c>
      <c r="BU6" s="164"/>
      <c r="BV6" s="164"/>
      <c r="BW6" s="164">
        <v>20</v>
      </c>
      <c r="BX6" s="164"/>
      <c r="BY6" s="164"/>
      <c r="BZ6" s="164">
        <v>21</v>
      </c>
      <c r="CA6" s="164"/>
      <c r="CB6" s="164"/>
    </row>
    <row r="7" spans="1:86" ht="16.5" customHeight="1" x14ac:dyDescent="0.25">
      <c r="A7" s="171"/>
      <c r="B7" s="172"/>
      <c r="C7" s="53" t="s">
        <v>79</v>
      </c>
      <c r="D7" s="53" t="s">
        <v>81</v>
      </c>
      <c r="E7" s="53" t="s">
        <v>80</v>
      </c>
      <c r="F7" s="53" t="s">
        <v>79</v>
      </c>
      <c r="G7" s="53" t="s">
        <v>81</v>
      </c>
      <c r="H7" s="53" t="s">
        <v>80</v>
      </c>
      <c r="I7" s="53" t="s">
        <v>79</v>
      </c>
      <c r="J7" s="53" t="s">
        <v>81</v>
      </c>
      <c r="K7" s="53" t="s">
        <v>80</v>
      </c>
      <c r="L7" s="53" t="s">
        <v>79</v>
      </c>
      <c r="M7" s="53" t="s">
        <v>81</v>
      </c>
      <c r="N7" s="53" t="s">
        <v>80</v>
      </c>
      <c r="O7" s="53" t="s">
        <v>79</v>
      </c>
      <c r="P7" s="53" t="s">
        <v>81</v>
      </c>
      <c r="Q7" s="53" t="s">
        <v>80</v>
      </c>
      <c r="R7" s="53" t="s">
        <v>79</v>
      </c>
      <c r="S7" s="53" t="s">
        <v>81</v>
      </c>
      <c r="T7" s="53" t="s">
        <v>80</v>
      </c>
      <c r="U7" s="53" t="s">
        <v>79</v>
      </c>
      <c r="V7" s="53" t="s">
        <v>81</v>
      </c>
      <c r="W7" s="53" t="s">
        <v>80</v>
      </c>
      <c r="X7" s="168"/>
      <c r="Y7" s="164"/>
      <c r="Z7" s="53" t="s">
        <v>79</v>
      </c>
      <c r="AA7" s="53" t="s">
        <v>81</v>
      </c>
      <c r="AB7" s="53" t="s">
        <v>80</v>
      </c>
      <c r="AC7" s="53" t="s">
        <v>79</v>
      </c>
      <c r="AD7" s="53" t="s">
        <v>81</v>
      </c>
      <c r="AE7" s="53" t="s">
        <v>80</v>
      </c>
      <c r="AF7" s="53" t="s">
        <v>79</v>
      </c>
      <c r="AG7" s="53" t="s">
        <v>81</v>
      </c>
      <c r="AH7" s="53" t="s">
        <v>80</v>
      </c>
      <c r="AI7" s="53" t="s">
        <v>79</v>
      </c>
      <c r="AJ7" s="53" t="s">
        <v>81</v>
      </c>
      <c r="AK7" s="53" t="s">
        <v>80</v>
      </c>
      <c r="AL7" s="53" t="s">
        <v>79</v>
      </c>
      <c r="AM7" s="53" t="s">
        <v>81</v>
      </c>
      <c r="AN7" s="53" t="s">
        <v>80</v>
      </c>
      <c r="AO7" s="53" t="s">
        <v>79</v>
      </c>
      <c r="AP7" s="53" t="s">
        <v>81</v>
      </c>
      <c r="AQ7" s="53" t="s">
        <v>80</v>
      </c>
      <c r="AR7" s="53" t="s">
        <v>79</v>
      </c>
      <c r="AS7" s="53" t="s">
        <v>81</v>
      </c>
      <c r="AT7" s="53" t="s">
        <v>80</v>
      </c>
      <c r="AU7" s="53" t="s">
        <v>48</v>
      </c>
      <c r="AV7" s="53" t="s">
        <v>3</v>
      </c>
      <c r="AW7" s="53" t="s">
        <v>79</v>
      </c>
      <c r="AX7" s="53" t="s">
        <v>81</v>
      </c>
      <c r="AY7" s="53" t="s">
        <v>80</v>
      </c>
      <c r="AZ7" s="53" t="s">
        <v>79</v>
      </c>
      <c r="BA7" s="53" t="s">
        <v>81</v>
      </c>
      <c r="BB7" s="53" t="s">
        <v>80</v>
      </c>
      <c r="BC7" s="53" t="s">
        <v>79</v>
      </c>
      <c r="BD7" s="53" t="s">
        <v>81</v>
      </c>
      <c r="BE7" s="53" t="s">
        <v>80</v>
      </c>
      <c r="BF7" s="53" t="s">
        <v>79</v>
      </c>
      <c r="BG7" s="53" t="s">
        <v>81</v>
      </c>
      <c r="BH7" s="53" t="s">
        <v>80</v>
      </c>
      <c r="BI7" s="53" t="s">
        <v>79</v>
      </c>
      <c r="BJ7" s="53" t="s">
        <v>81</v>
      </c>
      <c r="BK7" s="53" t="s">
        <v>80</v>
      </c>
      <c r="BL7" s="53" t="s">
        <v>79</v>
      </c>
      <c r="BM7" s="53" t="s">
        <v>81</v>
      </c>
      <c r="BN7" s="53" t="s">
        <v>80</v>
      </c>
      <c r="BO7" s="164"/>
      <c r="BP7" s="164"/>
      <c r="BQ7" s="53" t="s">
        <v>79</v>
      </c>
      <c r="BR7" s="53" t="s">
        <v>81</v>
      </c>
      <c r="BS7" s="53" t="s">
        <v>80</v>
      </c>
      <c r="BT7" s="53" t="s">
        <v>79</v>
      </c>
      <c r="BU7" s="53" t="s">
        <v>81</v>
      </c>
      <c r="BV7" s="53" t="s">
        <v>80</v>
      </c>
      <c r="BW7" s="53" t="s">
        <v>79</v>
      </c>
      <c r="BX7" s="53" t="s">
        <v>81</v>
      </c>
      <c r="BY7" s="53" t="s">
        <v>80</v>
      </c>
      <c r="BZ7" s="53" t="s">
        <v>79</v>
      </c>
      <c r="CA7" s="53" t="s">
        <v>81</v>
      </c>
      <c r="CB7" s="53" t="s">
        <v>80</v>
      </c>
    </row>
    <row r="8" spans="1:86" ht="17.25" customHeight="1" x14ac:dyDescent="0.25">
      <c r="A8" s="10">
        <v>1</v>
      </c>
      <c r="B8" s="12" t="s">
        <v>23</v>
      </c>
      <c r="C8" s="11">
        <v>1900</v>
      </c>
      <c r="D8" s="32">
        <f>E8/C8</f>
        <v>29.210526315789473</v>
      </c>
      <c r="E8" s="11">
        <v>55500</v>
      </c>
      <c r="F8" s="11">
        <v>2316</v>
      </c>
      <c r="G8" s="32">
        <f>H8/F8</f>
        <v>25.518134715025905</v>
      </c>
      <c r="H8" s="11">
        <v>59100</v>
      </c>
      <c r="I8" s="11">
        <v>440</v>
      </c>
      <c r="J8" s="32">
        <f>K8/I8</f>
        <v>29.338636363636365</v>
      </c>
      <c r="K8" s="11">
        <v>12909</v>
      </c>
      <c r="L8" s="11">
        <v>2.7</v>
      </c>
      <c r="M8" s="32">
        <f>N8/L8</f>
        <v>113.33333333333333</v>
      </c>
      <c r="N8" s="11">
        <v>306</v>
      </c>
      <c r="O8" s="11">
        <v>510</v>
      </c>
      <c r="P8" s="32">
        <f>Q8/O8</f>
        <v>19.805882352941175</v>
      </c>
      <c r="Q8" s="11">
        <v>10101</v>
      </c>
      <c r="R8" s="11">
        <v>215</v>
      </c>
      <c r="S8" s="32">
        <f>T8/R8</f>
        <v>24.604651162790699</v>
      </c>
      <c r="T8" s="11">
        <v>5290</v>
      </c>
      <c r="U8" s="11">
        <v>336</v>
      </c>
      <c r="V8" s="32">
        <f>W8/U8</f>
        <v>22.678571428571427</v>
      </c>
      <c r="W8" s="11">
        <v>7620</v>
      </c>
      <c r="X8" s="10">
        <v>1</v>
      </c>
      <c r="Y8" s="11" t="s">
        <v>23</v>
      </c>
      <c r="Z8" s="11">
        <v>720</v>
      </c>
      <c r="AA8" s="32">
        <f>AB8/Z8</f>
        <v>26.191666666666666</v>
      </c>
      <c r="AB8" s="11">
        <v>18858</v>
      </c>
      <c r="AC8" s="11">
        <v>403</v>
      </c>
      <c r="AD8" s="32">
        <f>AE8/AC8</f>
        <v>4.2009925558312657</v>
      </c>
      <c r="AE8" s="11">
        <v>1693</v>
      </c>
      <c r="AF8" s="11">
        <v>32</v>
      </c>
      <c r="AG8" s="32">
        <f>AH8/AF8</f>
        <v>13.75</v>
      </c>
      <c r="AH8" s="11">
        <v>440</v>
      </c>
      <c r="AI8" s="11">
        <v>9.3000000000000007</v>
      </c>
      <c r="AJ8" s="32">
        <f>AK8/AI8</f>
        <v>66.451612903225808</v>
      </c>
      <c r="AK8" s="11">
        <v>618</v>
      </c>
      <c r="AL8" s="11">
        <v>166</v>
      </c>
      <c r="AM8" s="32">
        <f>AN8/AL8</f>
        <v>9.1084337349397586</v>
      </c>
      <c r="AN8" s="11">
        <v>1512</v>
      </c>
      <c r="AO8" s="11">
        <v>129</v>
      </c>
      <c r="AP8" s="32">
        <f>AQ8/AO8</f>
        <v>19.248062015503876</v>
      </c>
      <c r="AQ8" s="11">
        <v>2483</v>
      </c>
      <c r="AR8" s="11">
        <v>40</v>
      </c>
      <c r="AS8" s="32">
        <f>AT8/AR8</f>
        <v>13.5</v>
      </c>
      <c r="AT8" s="11">
        <v>540</v>
      </c>
      <c r="AU8" s="10">
        <v>1</v>
      </c>
      <c r="AV8" s="11" t="s">
        <v>23</v>
      </c>
      <c r="AW8" s="11">
        <v>155</v>
      </c>
      <c r="AX8" s="32">
        <f>AY8/AW8</f>
        <v>7.903225806451613</v>
      </c>
      <c r="AY8" s="11">
        <v>1225</v>
      </c>
      <c r="AZ8" s="11">
        <v>247</v>
      </c>
      <c r="BA8" s="32">
        <f>BB8/AZ8</f>
        <v>19.704453441295545</v>
      </c>
      <c r="BB8" s="11">
        <v>4867</v>
      </c>
      <c r="BC8" s="11">
        <v>276</v>
      </c>
      <c r="BD8" s="32">
        <f>BE8/BC8</f>
        <v>15.623188405797102</v>
      </c>
      <c r="BE8" s="11">
        <v>4312</v>
      </c>
      <c r="BF8" s="11">
        <v>115</v>
      </c>
      <c r="BG8" s="32">
        <f>BH8/BF8</f>
        <v>13.565217391304348</v>
      </c>
      <c r="BH8" s="11">
        <v>1560</v>
      </c>
      <c r="BI8" s="11">
        <v>98</v>
      </c>
      <c r="BJ8" s="32">
        <f>BK8/BI8</f>
        <v>14.520408163265307</v>
      </c>
      <c r="BK8" s="11">
        <v>1423</v>
      </c>
      <c r="BL8" s="11">
        <v>46</v>
      </c>
      <c r="BM8" s="32">
        <f>BN8/BL8</f>
        <v>21.956521739130434</v>
      </c>
      <c r="BN8" s="11">
        <v>1010</v>
      </c>
      <c r="BO8" s="10">
        <v>1</v>
      </c>
      <c r="BP8" s="11" t="s">
        <v>23</v>
      </c>
      <c r="BQ8" s="11">
        <v>77</v>
      </c>
      <c r="BR8" s="32">
        <f>BS8/BQ8</f>
        <v>29.571428571428573</v>
      </c>
      <c r="BS8" s="11">
        <v>2277</v>
      </c>
      <c r="BT8" s="11">
        <v>93</v>
      </c>
      <c r="BU8" s="32">
        <f>BV8/BT8</f>
        <v>11.494623655913978</v>
      </c>
      <c r="BV8" s="11">
        <v>1069</v>
      </c>
      <c r="BW8" s="11">
        <v>654</v>
      </c>
      <c r="BX8" s="32">
        <f>BY8/BW8</f>
        <v>13.769113149847096</v>
      </c>
      <c r="BY8" s="11">
        <v>9005</v>
      </c>
      <c r="BZ8" s="98">
        <f>C8+F8+I8+L8+O8+R8+U8+Z8+AC8+AF8+AI8+AL8+AO8+AR8+AW8+AZ8+BC8+BF8+BI8+BL8+BQ8+BT8+BW8</f>
        <v>8980</v>
      </c>
      <c r="CA8" s="35">
        <f>CB8/BZ8</f>
        <v>22.68574610244989</v>
      </c>
      <c r="CB8" s="12">
        <f t="shared" ref="CB8:CB30" si="0">E8+H8+K8+N8+Q8+T8+W8+AB8+AE8+AH8+AK8+AN8+AQ8+AT8+AY8+BB8+BE8+BH8+BK8+BN8+BS8+BV8+BY8</f>
        <v>203718</v>
      </c>
    </row>
    <row r="9" spans="1:86" ht="17.25" customHeight="1" x14ac:dyDescent="0.25">
      <c r="A9" s="10">
        <v>2</v>
      </c>
      <c r="B9" s="13" t="s">
        <v>24</v>
      </c>
      <c r="C9" s="11">
        <v>2892</v>
      </c>
      <c r="D9" s="32">
        <f t="shared" ref="D9:D30" si="1">E9/C9</f>
        <v>25.239280774550483</v>
      </c>
      <c r="E9" s="11">
        <v>72992</v>
      </c>
      <c r="F9" s="11">
        <v>3420</v>
      </c>
      <c r="G9" s="32">
        <f t="shared" ref="G9:G30" si="2">H9/F9</f>
        <v>10.26608187134503</v>
      </c>
      <c r="H9" s="11">
        <v>35110</v>
      </c>
      <c r="I9" s="11">
        <v>1266</v>
      </c>
      <c r="J9" s="32">
        <f t="shared" ref="J9:J30" si="3">K9/I9</f>
        <v>7.798578199052133</v>
      </c>
      <c r="K9" s="14">
        <v>9873</v>
      </c>
      <c r="L9" s="11">
        <v>2</v>
      </c>
      <c r="M9" s="32">
        <f t="shared" ref="M9:M30" si="4">N9/L9</f>
        <v>23.5</v>
      </c>
      <c r="N9" s="11">
        <v>47</v>
      </c>
      <c r="O9" s="11">
        <v>2458</v>
      </c>
      <c r="P9" s="32">
        <f t="shared" ref="P9:P30" si="5">Q9/O9</f>
        <v>10.778275020341741</v>
      </c>
      <c r="Q9" s="11">
        <v>26493</v>
      </c>
      <c r="R9" s="11">
        <v>1998</v>
      </c>
      <c r="S9" s="32">
        <f t="shared" ref="S9:S30" si="6">T9/R9</f>
        <v>6.706706706706707</v>
      </c>
      <c r="T9" s="11">
        <v>13400</v>
      </c>
      <c r="U9" s="11">
        <v>154</v>
      </c>
      <c r="V9" s="32">
        <f t="shared" ref="V9:V30" si="7">W9/U9</f>
        <v>7.0389610389610393</v>
      </c>
      <c r="W9" s="11">
        <v>1084</v>
      </c>
      <c r="X9" s="10">
        <v>2</v>
      </c>
      <c r="Y9" s="15" t="s">
        <v>24</v>
      </c>
      <c r="Z9" s="11">
        <v>2556</v>
      </c>
      <c r="AA9" s="32">
        <f t="shared" ref="AA9:AA30" si="8">AB9/Z9</f>
        <v>10.442097026604069</v>
      </c>
      <c r="AB9" s="11">
        <v>26690</v>
      </c>
      <c r="AC9" s="11">
        <v>347</v>
      </c>
      <c r="AD9" s="32">
        <f>AE9/AC9</f>
        <v>3.288184438040346</v>
      </c>
      <c r="AE9" s="11">
        <v>1141</v>
      </c>
      <c r="AF9" s="11">
        <v>1032</v>
      </c>
      <c r="AG9" s="32">
        <f t="shared" ref="AG9:AG30" si="9">AH9/AF9</f>
        <v>5.6976744186046515</v>
      </c>
      <c r="AH9" s="11">
        <v>5880</v>
      </c>
      <c r="AI9" s="11">
        <v>6</v>
      </c>
      <c r="AJ9" s="32">
        <f t="shared" ref="AJ9:AJ30" si="10">AK9/AI9</f>
        <v>43.666666666666664</v>
      </c>
      <c r="AK9" s="11">
        <v>262</v>
      </c>
      <c r="AL9" s="11">
        <v>1159</v>
      </c>
      <c r="AM9" s="32">
        <f t="shared" ref="AM9:AM30" si="11">AN9/AL9</f>
        <v>8.0025884383088872</v>
      </c>
      <c r="AN9" s="11">
        <v>9275</v>
      </c>
      <c r="AO9" s="11">
        <v>771</v>
      </c>
      <c r="AP9" s="32">
        <f t="shared" ref="AP9:AP30" si="12">AQ9/AO9</f>
        <v>8.6407263294422822</v>
      </c>
      <c r="AQ9" s="11">
        <v>6662</v>
      </c>
      <c r="AR9" s="11">
        <v>0</v>
      </c>
      <c r="AS9" s="32">
        <v>0</v>
      </c>
      <c r="AT9" s="11">
        <v>16</v>
      </c>
      <c r="AU9" s="10">
        <v>2</v>
      </c>
      <c r="AV9" s="15" t="s">
        <v>24</v>
      </c>
      <c r="AW9" s="11">
        <v>1102</v>
      </c>
      <c r="AX9" s="32">
        <f t="shared" ref="AX9:AX30" si="13">AY9/AW9</f>
        <v>6.5970961887477317</v>
      </c>
      <c r="AY9" s="11">
        <v>7270</v>
      </c>
      <c r="AZ9" s="11">
        <v>5609</v>
      </c>
      <c r="BA9" s="32">
        <f t="shared" ref="BA9:BA30" si="14">BB9/AZ9</f>
        <v>6.6897842752718848</v>
      </c>
      <c r="BB9" s="11">
        <v>37523</v>
      </c>
      <c r="BC9" s="11">
        <v>1167</v>
      </c>
      <c r="BD9" s="32">
        <f t="shared" ref="BD9:BD30" si="15">BE9/BC9</f>
        <v>7.0102827763496141</v>
      </c>
      <c r="BE9" s="14">
        <v>8181</v>
      </c>
      <c r="BF9" s="11">
        <v>434</v>
      </c>
      <c r="BG9" s="32">
        <f t="shared" ref="BG9:BG30" si="16">BH9/BF9</f>
        <v>4.8156682027649769</v>
      </c>
      <c r="BH9" s="11">
        <v>2090</v>
      </c>
      <c r="BI9" s="11">
        <v>229</v>
      </c>
      <c r="BJ9" s="32">
        <f t="shared" ref="BJ9:BJ30" si="17">BK9/BI9</f>
        <v>4.6768558951965069</v>
      </c>
      <c r="BK9" s="11">
        <v>1071</v>
      </c>
      <c r="BL9" s="11">
        <v>47</v>
      </c>
      <c r="BM9" s="32">
        <f>BN9/BL9</f>
        <v>23.191489361702128</v>
      </c>
      <c r="BN9" s="11">
        <v>1090</v>
      </c>
      <c r="BO9" s="10">
        <v>2</v>
      </c>
      <c r="BP9" s="15" t="s">
        <v>24</v>
      </c>
      <c r="BQ9" s="11">
        <v>45</v>
      </c>
      <c r="BR9" s="32">
        <f t="shared" ref="BR9:BR30" si="18">BS9/BQ9</f>
        <v>10</v>
      </c>
      <c r="BS9" s="11">
        <v>450</v>
      </c>
      <c r="BT9" s="11">
        <v>371</v>
      </c>
      <c r="BU9" s="32">
        <f t="shared" ref="BU9:BU30" si="19">BV9/BT9</f>
        <v>9.0835579514824794</v>
      </c>
      <c r="BV9" s="11">
        <v>3370</v>
      </c>
      <c r="BW9" s="11">
        <v>3286</v>
      </c>
      <c r="BX9" s="32">
        <f t="shared" ref="BX9:BX30" si="20">BY9/BW9</f>
        <v>7.3451004260499086</v>
      </c>
      <c r="BY9" s="11">
        <v>24136</v>
      </c>
      <c r="BZ9" s="98">
        <v>24136</v>
      </c>
      <c r="CA9" s="35">
        <f t="shared" ref="CA9:CA30" si="21">CB9/BZ9</f>
        <v>12.185366257872058</v>
      </c>
      <c r="CB9" s="12">
        <f t="shared" si="0"/>
        <v>294106</v>
      </c>
    </row>
    <row r="10" spans="1:86" ht="17.25" customHeight="1" x14ac:dyDescent="0.25">
      <c r="A10" s="10">
        <v>3</v>
      </c>
      <c r="B10" s="13" t="s">
        <v>25</v>
      </c>
      <c r="C10" s="11">
        <v>3350</v>
      </c>
      <c r="D10" s="32">
        <f t="shared" si="1"/>
        <v>24.53731343283582</v>
      </c>
      <c r="E10" s="11">
        <v>82200</v>
      </c>
      <c r="F10" s="11">
        <v>2895</v>
      </c>
      <c r="G10" s="32">
        <f t="shared" si="2"/>
        <v>24.531951640759932</v>
      </c>
      <c r="H10" s="11">
        <v>71020</v>
      </c>
      <c r="I10" s="11">
        <v>2240</v>
      </c>
      <c r="J10" s="32">
        <f t="shared" si="3"/>
        <v>29.553571428571427</v>
      </c>
      <c r="K10" s="11">
        <v>66200</v>
      </c>
      <c r="L10" s="11">
        <v>2</v>
      </c>
      <c r="M10" s="32">
        <f t="shared" si="4"/>
        <v>45</v>
      </c>
      <c r="N10" s="11">
        <v>90</v>
      </c>
      <c r="O10" s="11">
        <v>3265</v>
      </c>
      <c r="P10" s="32">
        <f t="shared" si="5"/>
        <v>14.952220520673814</v>
      </c>
      <c r="Q10" s="11">
        <v>48819</v>
      </c>
      <c r="R10" s="11">
        <v>130</v>
      </c>
      <c r="S10" s="32">
        <f t="shared" si="6"/>
        <v>39.615384615384613</v>
      </c>
      <c r="T10" s="11">
        <v>5150</v>
      </c>
      <c r="U10" s="11">
        <v>1020</v>
      </c>
      <c r="V10" s="32">
        <f t="shared" si="7"/>
        <v>21.882352941176471</v>
      </c>
      <c r="W10" s="11">
        <v>22320</v>
      </c>
      <c r="X10" s="10">
        <v>3</v>
      </c>
      <c r="Y10" s="15" t="s">
        <v>25</v>
      </c>
      <c r="Z10" s="11">
        <v>3718</v>
      </c>
      <c r="AA10" s="32">
        <f t="shared" si="8"/>
        <v>19.33916083916084</v>
      </c>
      <c r="AB10" s="11">
        <v>71903</v>
      </c>
      <c r="AC10" s="11">
        <v>1280</v>
      </c>
      <c r="AD10" s="32">
        <f t="shared" ref="AD10:AD30" si="22">AE10/AC10</f>
        <v>5.0859375</v>
      </c>
      <c r="AE10" s="11">
        <v>6510</v>
      </c>
      <c r="AF10" s="11">
        <v>200</v>
      </c>
      <c r="AG10" s="32">
        <f t="shared" si="9"/>
        <v>7.9</v>
      </c>
      <c r="AH10" s="11">
        <v>1580</v>
      </c>
      <c r="AI10" s="11">
        <v>1.4</v>
      </c>
      <c r="AJ10" s="32">
        <f t="shared" si="10"/>
        <v>39.285714285714285</v>
      </c>
      <c r="AK10" s="11">
        <v>55</v>
      </c>
      <c r="AL10" s="11">
        <v>1400</v>
      </c>
      <c r="AM10" s="32">
        <f t="shared" si="11"/>
        <v>8.2214285714285715</v>
      </c>
      <c r="AN10" s="11">
        <v>11510</v>
      </c>
      <c r="AO10" s="11">
        <v>800</v>
      </c>
      <c r="AP10" s="32">
        <f t="shared" si="12"/>
        <v>21.981249999999999</v>
      </c>
      <c r="AQ10" s="11">
        <v>17585</v>
      </c>
      <c r="AR10" s="11">
        <v>490</v>
      </c>
      <c r="AS10" s="32">
        <f>AT10/AR10</f>
        <v>4.795918367346939</v>
      </c>
      <c r="AT10" s="11">
        <v>2350</v>
      </c>
      <c r="AU10" s="10">
        <v>3</v>
      </c>
      <c r="AV10" s="15" t="s">
        <v>25</v>
      </c>
      <c r="AW10" s="11">
        <v>500</v>
      </c>
      <c r="AX10" s="32">
        <f t="shared" si="13"/>
        <v>12.22</v>
      </c>
      <c r="AY10" s="11">
        <v>6110</v>
      </c>
      <c r="AZ10" s="11">
        <v>3685</v>
      </c>
      <c r="BA10" s="32">
        <f t="shared" si="14"/>
        <v>12.194029850746269</v>
      </c>
      <c r="BB10" s="11">
        <v>44935</v>
      </c>
      <c r="BC10" s="11">
        <v>2355</v>
      </c>
      <c r="BD10" s="32">
        <f t="shared" si="15"/>
        <v>26.116772823779193</v>
      </c>
      <c r="BE10" s="11">
        <v>61505</v>
      </c>
      <c r="BF10" s="11">
        <v>677</v>
      </c>
      <c r="BG10" s="32">
        <f t="shared" si="16"/>
        <v>12.725258493353028</v>
      </c>
      <c r="BH10" s="11">
        <v>8615</v>
      </c>
      <c r="BI10" s="11">
        <v>820</v>
      </c>
      <c r="BJ10" s="32">
        <f t="shared" si="17"/>
        <v>21.585365853658537</v>
      </c>
      <c r="BK10" s="11">
        <v>17700</v>
      </c>
      <c r="BL10" s="11">
        <v>7</v>
      </c>
      <c r="BM10" s="32">
        <f t="shared" ref="BM10:BM30" si="23">BN10/BL10</f>
        <v>144.28571428571428</v>
      </c>
      <c r="BN10" s="11">
        <v>1010</v>
      </c>
      <c r="BO10" s="10">
        <v>3</v>
      </c>
      <c r="BP10" s="15" t="s">
        <v>25</v>
      </c>
      <c r="BQ10" s="11">
        <v>475</v>
      </c>
      <c r="BR10" s="32">
        <f t="shared" si="18"/>
        <v>22.389473684210525</v>
      </c>
      <c r="BS10" s="11">
        <v>10635</v>
      </c>
      <c r="BT10" s="11">
        <v>132</v>
      </c>
      <c r="BU10" s="32">
        <f t="shared" si="19"/>
        <v>10.378787878787879</v>
      </c>
      <c r="BV10" s="11">
        <v>1370</v>
      </c>
      <c r="BW10" s="11">
        <v>2202</v>
      </c>
      <c r="BX10" s="32">
        <f t="shared" si="20"/>
        <v>14.189373297002724</v>
      </c>
      <c r="BY10" s="11">
        <v>31245</v>
      </c>
      <c r="BZ10" s="98">
        <f t="shared" ref="BZ10:BZ30" si="24">C10+F10+I10+L10+O10+R10+U10+Z10+AC10+AF10+AI10+AL10+AO10+AR10+AW10+AZ10+BC10+BF10+BI10+BL10+BQ10+BT10+BW10</f>
        <v>31644.400000000001</v>
      </c>
      <c r="CA10" s="35">
        <f t="shared" si="21"/>
        <v>18.657866794756732</v>
      </c>
      <c r="CB10" s="12">
        <f t="shared" si="0"/>
        <v>590417</v>
      </c>
    </row>
    <row r="11" spans="1:86" ht="17.25" customHeight="1" x14ac:dyDescent="0.25">
      <c r="A11" s="10">
        <v>4</v>
      </c>
      <c r="B11" s="13" t="s">
        <v>26</v>
      </c>
      <c r="C11" s="11">
        <v>8050</v>
      </c>
      <c r="D11" s="32">
        <f t="shared" si="1"/>
        <v>29.006211180124225</v>
      </c>
      <c r="E11" s="11">
        <v>233500</v>
      </c>
      <c r="F11" s="11">
        <v>800</v>
      </c>
      <c r="G11" s="32">
        <f t="shared" si="2"/>
        <v>21.875</v>
      </c>
      <c r="H11" s="11">
        <v>17500</v>
      </c>
      <c r="I11" s="11">
        <v>570</v>
      </c>
      <c r="J11" s="32">
        <f t="shared" si="3"/>
        <v>21.666666666666668</v>
      </c>
      <c r="K11" s="11">
        <v>12350</v>
      </c>
      <c r="L11" s="11">
        <v>0</v>
      </c>
      <c r="M11" s="32">
        <v>0</v>
      </c>
      <c r="N11" s="11">
        <v>0</v>
      </c>
      <c r="O11" s="11">
        <v>500</v>
      </c>
      <c r="P11" s="32">
        <f t="shared" si="5"/>
        <v>9.6</v>
      </c>
      <c r="Q11" s="11">
        <v>4800</v>
      </c>
      <c r="R11" s="11">
        <v>390</v>
      </c>
      <c r="S11" s="32">
        <f t="shared" si="6"/>
        <v>14.358974358974359</v>
      </c>
      <c r="T11" s="11">
        <v>5600</v>
      </c>
      <c r="U11" s="11">
        <v>360</v>
      </c>
      <c r="V11" s="32">
        <f t="shared" si="7"/>
        <v>10.513888888888889</v>
      </c>
      <c r="W11" s="11">
        <v>3785</v>
      </c>
      <c r="X11" s="10">
        <v>4</v>
      </c>
      <c r="Y11" s="15" t="s">
        <v>26</v>
      </c>
      <c r="Z11" s="11">
        <v>820</v>
      </c>
      <c r="AA11" s="32">
        <f t="shared" si="8"/>
        <v>8.5975609756097562</v>
      </c>
      <c r="AB11" s="11">
        <v>7050</v>
      </c>
      <c r="AC11" s="11">
        <v>80</v>
      </c>
      <c r="AD11" s="32">
        <f t="shared" si="22"/>
        <v>6.1875</v>
      </c>
      <c r="AE11" s="11">
        <v>495</v>
      </c>
      <c r="AF11" s="11">
        <v>525</v>
      </c>
      <c r="AG11" s="32">
        <f t="shared" si="9"/>
        <v>8.2380952380952372</v>
      </c>
      <c r="AH11" s="11">
        <v>4325</v>
      </c>
      <c r="AI11" s="11">
        <v>0</v>
      </c>
      <c r="AJ11" s="32">
        <v>0</v>
      </c>
      <c r="AK11" s="11">
        <v>0</v>
      </c>
      <c r="AL11" s="11">
        <v>600</v>
      </c>
      <c r="AM11" s="32">
        <f t="shared" si="11"/>
        <v>6.85</v>
      </c>
      <c r="AN11" s="11">
        <v>4110</v>
      </c>
      <c r="AO11" s="11">
        <v>320</v>
      </c>
      <c r="AP11" s="32">
        <f t="shared" si="12"/>
        <v>3.078125</v>
      </c>
      <c r="AQ11" s="11">
        <v>985</v>
      </c>
      <c r="AR11" s="11">
        <v>20</v>
      </c>
      <c r="AS11" s="32">
        <f>AT11/AR11</f>
        <v>28.75</v>
      </c>
      <c r="AT11" s="11">
        <v>575</v>
      </c>
      <c r="AU11" s="10">
        <v>4</v>
      </c>
      <c r="AV11" s="15" t="s">
        <v>26</v>
      </c>
      <c r="AW11" s="11">
        <v>1150</v>
      </c>
      <c r="AX11" s="32">
        <f t="shared" si="13"/>
        <v>9.3217391304347821</v>
      </c>
      <c r="AY11" s="11">
        <v>10720</v>
      </c>
      <c r="AZ11" s="11">
        <v>1760</v>
      </c>
      <c r="BA11" s="32">
        <f t="shared" si="14"/>
        <v>13.096590909090908</v>
      </c>
      <c r="BB11" s="11">
        <v>23050</v>
      </c>
      <c r="BC11" s="11">
        <v>520</v>
      </c>
      <c r="BD11" s="32">
        <f t="shared" si="15"/>
        <v>20.576923076923077</v>
      </c>
      <c r="BE11" s="11">
        <v>10700</v>
      </c>
      <c r="BF11" s="11">
        <v>380</v>
      </c>
      <c r="BG11" s="32">
        <f t="shared" si="16"/>
        <v>13.815789473684211</v>
      </c>
      <c r="BH11" s="11">
        <v>5250</v>
      </c>
      <c r="BI11" s="11">
        <v>900</v>
      </c>
      <c r="BJ11" s="32">
        <f t="shared" si="17"/>
        <v>14.777777777777779</v>
      </c>
      <c r="BK11" s="11">
        <v>13300</v>
      </c>
      <c r="BL11" s="11">
        <v>75</v>
      </c>
      <c r="BM11" s="32">
        <f t="shared" si="23"/>
        <v>73.333333333333329</v>
      </c>
      <c r="BN11" s="11">
        <v>5500</v>
      </c>
      <c r="BO11" s="10">
        <v>4</v>
      </c>
      <c r="BP11" s="15" t="s">
        <v>26</v>
      </c>
      <c r="BQ11" s="11">
        <v>150</v>
      </c>
      <c r="BR11" s="32">
        <f t="shared" si="18"/>
        <v>8.3333333333333339</v>
      </c>
      <c r="BS11" s="11">
        <v>1250</v>
      </c>
      <c r="BT11" s="11">
        <v>185</v>
      </c>
      <c r="BU11" s="32">
        <f t="shared" si="19"/>
        <v>7.9459459459459456</v>
      </c>
      <c r="BV11" s="11">
        <v>1470</v>
      </c>
      <c r="BW11" s="11">
        <v>995</v>
      </c>
      <c r="BX11" s="32">
        <f t="shared" si="20"/>
        <v>2.7135678391959801</v>
      </c>
      <c r="BY11" s="11">
        <v>2700</v>
      </c>
      <c r="BZ11" s="98">
        <f t="shared" si="24"/>
        <v>19150</v>
      </c>
      <c r="CA11" s="35">
        <f t="shared" si="21"/>
        <v>19.269712793733682</v>
      </c>
      <c r="CB11" s="12">
        <f t="shared" si="0"/>
        <v>369015</v>
      </c>
    </row>
    <row r="12" spans="1:86" ht="17.25" customHeight="1" x14ac:dyDescent="0.25">
      <c r="A12" s="10">
        <v>5</v>
      </c>
      <c r="B12" s="13" t="s">
        <v>27</v>
      </c>
      <c r="C12" s="11">
        <v>530</v>
      </c>
      <c r="D12" s="32">
        <f t="shared" si="1"/>
        <v>29</v>
      </c>
      <c r="E12" s="11">
        <v>15370</v>
      </c>
      <c r="F12" s="11">
        <v>760</v>
      </c>
      <c r="G12" s="32">
        <f t="shared" si="2"/>
        <v>23.815789473684209</v>
      </c>
      <c r="H12" s="11">
        <v>18100</v>
      </c>
      <c r="I12" s="11">
        <v>429</v>
      </c>
      <c r="J12" s="32">
        <f t="shared" si="3"/>
        <v>24.545454545454547</v>
      </c>
      <c r="K12" s="11">
        <v>10530</v>
      </c>
      <c r="L12" s="11">
        <v>1</v>
      </c>
      <c r="M12" s="32">
        <f t="shared" si="4"/>
        <v>150</v>
      </c>
      <c r="N12" s="11">
        <v>150</v>
      </c>
      <c r="O12" s="11">
        <v>540</v>
      </c>
      <c r="P12" s="32">
        <f t="shared" si="5"/>
        <v>15.75925925925926</v>
      </c>
      <c r="Q12" s="11">
        <v>8510</v>
      </c>
      <c r="R12" s="11">
        <v>530</v>
      </c>
      <c r="S12" s="32">
        <f t="shared" si="6"/>
        <v>18.075471698113208</v>
      </c>
      <c r="T12" s="11">
        <v>9580</v>
      </c>
      <c r="U12" s="11">
        <v>520</v>
      </c>
      <c r="V12" s="32">
        <f t="shared" si="7"/>
        <v>19.153846153846153</v>
      </c>
      <c r="W12" s="11">
        <v>9960</v>
      </c>
      <c r="X12" s="10">
        <v>5</v>
      </c>
      <c r="Y12" s="15" t="s">
        <v>27</v>
      </c>
      <c r="Z12" s="11">
        <v>600</v>
      </c>
      <c r="AA12" s="32">
        <f t="shared" si="8"/>
        <v>21.333333333333332</v>
      </c>
      <c r="AB12" s="11">
        <v>12800</v>
      </c>
      <c r="AC12" s="11">
        <v>450</v>
      </c>
      <c r="AD12" s="32">
        <f t="shared" si="22"/>
        <v>6.6</v>
      </c>
      <c r="AE12" s="11">
        <v>2970</v>
      </c>
      <c r="AF12" s="11">
        <v>30</v>
      </c>
      <c r="AG12" s="32">
        <f t="shared" si="9"/>
        <v>12</v>
      </c>
      <c r="AH12" s="11">
        <v>360</v>
      </c>
      <c r="AI12" s="11">
        <v>2</v>
      </c>
      <c r="AJ12" s="32">
        <f t="shared" si="10"/>
        <v>95</v>
      </c>
      <c r="AK12" s="11">
        <v>190</v>
      </c>
      <c r="AL12" s="11">
        <v>440</v>
      </c>
      <c r="AM12" s="32">
        <f t="shared" si="11"/>
        <v>9</v>
      </c>
      <c r="AN12" s="11">
        <v>3960</v>
      </c>
      <c r="AO12" s="11">
        <v>345</v>
      </c>
      <c r="AP12" s="32">
        <f t="shared" si="12"/>
        <v>19.217391304347824</v>
      </c>
      <c r="AQ12" s="11">
        <v>6630</v>
      </c>
      <c r="AR12" s="11">
        <v>10</v>
      </c>
      <c r="AS12" s="32">
        <f>AT12/AR12</f>
        <v>27</v>
      </c>
      <c r="AT12" s="11">
        <v>270</v>
      </c>
      <c r="AU12" s="10">
        <v>5</v>
      </c>
      <c r="AV12" s="15" t="s">
        <v>27</v>
      </c>
      <c r="AW12" s="11">
        <v>540</v>
      </c>
      <c r="AX12" s="32">
        <f t="shared" si="13"/>
        <v>9.7222222222222214</v>
      </c>
      <c r="AY12" s="11">
        <v>5250</v>
      </c>
      <c r="AZ12" s="11">
        <v>670</v>
      </c>
      <c r="BA12" s="32">
        <f t="shared" si="14"/>
        <v>13.298507462686567</v>
      </c>
      <c r="BB12" s="11">
        <v>8910</v>
      </c>
      <c r="BC12" s="11">
        <v>260</v>
      </c>
      <c r="BD12" s="32">
        <f t="shared" si="15"/>
        <v>10.884615384615385</v>
      </c>
      <c r="BE12" s="11">
        <v>2830</v>
      </c>
      <c r="BF12" s="11">
        <v>240</v>
      </c>
      <c r="BG12" s="32">
        <f t="shared" si="16"/>
        <v>10.208333333333334</v>
      </c>
      <c r="BH12" s="11">
        <v>2450</v>
      </c>
      <c r="BI12" s="11">
        <v>240</v>
      </c>
      <c r="BJ12" s="32">
        <f t="shared" si="17"/>
        <v>12.625</v>
      </c>
      <c r="BK12" s="11">
        <v>3030</v>
      </c>
      <c r="BL12" s="11">
        <v>21</v>
      </c>
      <c r="BM12" s="32">
        <f t="shared" si="23"/>
        <v>60.952380952380949</v>
      </c>
      <c r="BN12" s="11">
        <v>1280</v>
      </c>
      <c r="BO12" s="10">
        <v>5</v>
      </c>
      <c r="BP12" s="15" t="s">
        <v>27</v>
      </c>
      <c r="BQ12" s="11">
        <v>10</v>
      </c>
      <c r="BR12" s="32">
        <f t="shared" si="18"/>
        <v>15</v>
      </c>
      <c r="BS12" s="11">
        <v>150</v>
      </c>
      <c r="BT12" s="11">
        <v>130</v>
      </c>
      <c r="BU12" s="32">
        <f t="shared" si="19"/>
        <v>11.615384615384615</v>
      </c>
      <c r="BV12" s="11">
        <v>1510</v>
      </c>
      <c r="BW12" s="11">
        <v>311</v>
      </c>
      <c r="BX12" s="32">
        <f t="shared" si="20"/>
        <v>9.09967845659164</v>
      </c>
      <c r="BY12" s="14">
        <v>2830</v>
      </c>
      <c r="BZ12" s="98">
        <f t="shared" si="24"/>
        <v>7609</v>
      </c>
      <c r="CA12" s="35">
        <f t="shared" si="21"/>
        <v>16.772243395978446</v>
      </c>
      <c r="CB12" s="12">
        <f t="shared" si="0"/>
        <v>127620</v>
      </c>
    </row>
    <row r="13" spans="1:86" ht="17.25" customHeight="1" x14ac:dyDescent="0.25">
      <c r="A13" s="10">
        <v>6</v>
      </c>
      <c r="B13" s="13" t="s">
        <v>28</v>
      </c>
      <c r="C13" s="11">
        <v>5000</v>
      </c>
      <c r="D13" s="32">
        <f t="shared" si="1"/>
        <v>29</v>
      </c>
      <c r="E13" s="11">
        <v>145000</v>
      </c>
      <c r="F13" s="11">
        <v>2200</v>
      </c>
      <c r="G13" s="32">
        <f t="shared" si="2"/>
        <v>24</v>
      </c>
      <c r="H13" s="11">
        <v>52800</v>
      </c>
      <c r="I13" s="11">
        <v>2800</v>
      </c>
      <c r="J13" s="32">
        <f t="shared" si="3"/>
        <v>25.985714285714284</v>
      </c>
      <c r="K13" s="11">
        <v>72760</v>
      </c>
      <c r="L13" s="11">
        <v>2.4</v>
      </c>
      <c r="M13" s="32">
        <f t="shared" si="4"/>
        <v>80.416666666666671</v>
      </c>
      <c r="N13" s="11">
        <v>193</v>
      </c>
      <c r="O13" s="11">
        <v>2950</v>
      </c>
      <c r="P13" s="32">
        <f t="shared" si="5"/>
        <v>18.969491525423727</v>
      </c>
      <c r="Q13" s="11">
        <v>55960</v>
      </c>
      <c r="R13" s="11">
        <v>1800</v>
      </c>
      <c r="S13" s="32">
        <f t="shared" si="6"/>
        <v>18.055555555555557</v>
      </c>
      <c r="T13" s="11">
        <v>32500</v>
      </c>
      <c r="U13" s="11">
        <v>2540</v>
      </c>
      <c r="V13" s="32">
        <f t="shared" si="7"/>
        <v>18.4251968503937</v>
      </c>
      <c r="W13" s="11">
        <v>46800</v>
      </c>
      <c r="X13" s="10">
        <v>6</v>
      </c>
      <c r="Y13" s="15" t="s">
        <v>28</v>
      </c>
      <c r="Z13" s="11">
        <v>4300</v>
      </c>
      <c r="AA13" s="32">
        <f t="shared" si="8"/>
        <v>25.093023255813954</v>
      </c>
      <c r="AB13" s="11">
        <v>107900</v>
      </c>
      <c r="AC13" s="11">
        <v>2127</v>
      </c>
      <c r="AD13" s="32">
        <f t="shared" si="22"/>
        <v>7.5928537846732489</v>
      </c>
      <c r="AE13" s="11">
        <v>16150</v>
      </c>
      <c r="AF13" s="11">
        <v>1150</v>
      </c>
      <c r="AG13" s="32">
        <f t="shared" si="9"/>
        <v>11.8</v>
      </c>
      <c r="AH13" s="11">
        <v>13570</v>
      </c>
      <c r="AI13" s="11">
        <v>14</v>
      </c>
      <c r="AJ13" s="32">
        <f t="shared" si="10"/>
        <v>32.142857142857146</v>
      </c>
      <c r="AK13" s="11">
        <v>450</v>
      </c>
      <c r="AL13" s="11">
        <v>2150</v>
      </c>
      <c r="AM13" s="32">
        <f t="shared" si="11"/>
        <v>11.364651162790699</v>
      </c>
      <c r="AN13" s="11">
        <v>24434</v>
      </c>
      <c r="AO13" s="11">
        <v>1480</v>
      </c>
      <c r="AP13" s="32">
        <f t="shared" si="12"/>
        <v>25.608108108108109</v>
      </c>
      <c r="AQ13" s="11">
        <v>37900</v>
      </c>
      <c r="AR13" s="11">
        <v>80</v>
      </c>
      <c r="AS13" s="32">
        <f>AT13/AR13</f>
        <v>17.5</v>
      </c>
      <c r="AT13" s="11">
        <v>1400</v>
      </c>
      <c r="AU13" s="10">
        <v>6</v>
      </c>
      <c r="AV13" s="15" t="s">
        <v>28</v>
      </c>
      <c r="AW13" s="11">
        <v>3200</v>
      </c>
      <c r="AX13" s="32">
        <f t="shared" si="13"/>
        <v>7.734375</v>
      </c>
      <c r="AY13" s="11">
        <v>24750</v>
      </c>
      <c r="AZ13" s="11">
        <v>3540</v>
      </c>
      <c r="BA13" s="32">
        <f t="shared" si="14"/>
        <v>14.491525423728813</v>
      </c>
      <c r="BB13" s="11">
        <v>51300</v>
      </c>
      <c r="BC13" s="11">
        <v>1500</v>
      </c>
      <c r="BD13" s="32">
        <f t="shared" si="15"/>
        <v>11.333333333333334</v>
      </c>
      <c r="BE13" s="11">
        <v>17000</v>
      </c>
      <c r="BF13" s="11">
        <v>960</v>
      </c>
      <c r="BG13" s="32">
        <f t="shared" si="16"/>
        <v>15.817708333333334</v>
      </c>
      <c r="BH13" s="11">
        <v>15185</v>
      </c>
      <c r="BI13" s="11">
        <v>2715</v>
      </c>
      <c r="BJ13" s="32">
        <f t="shared" si="17"/>
        <v>13.425414364640885</v>
      </c>
      <c r="BK13" s="11">
        <v>36450</v>
      </c>
      <c r="BL13" s="11">
        <v>66</v>
      </c>
      <c r="BM13" s="32">
        <f t="shared" si="23"/>
        <v>67.727272727272734</v>
      </c>
      <c r="BN13" s="11">
        <v>4470</v>
      </c>
      <c r="BO13" s="10">
        <v>6</v>
      </c>
      <c r="BP13" s="15" t="s">
        <v>28</v>
      </c>
      <c r="BQ13" s="11">
        <v>550</v>
      </c>
      <c r="BR13" s="32">
        <f t="shared" si="18"/>
        <v>10.181818181818182</v>
      </c>
      <c r="BS13" s="11">
        <v>5600</v>
      </c>
      <c r="BT13" s="11">
        <v>1360</v>
      </c>
      <c r="BU13" s="32">
        <f t="shared" si="19"/>
        <v>9.5735294117647065</v>
      </c>
      <c r="BV13" s="11">
        <v>13020</v>
      </c>
      <c r="BW13" s="11">
        <v>1520</v>
      </c>
      <c r="BX13" s="32">
        <f t="shared" si="20"/>
        <v>8.4868421052631575</v>
      </c>
      <c r="BY13" s="11">
        <v>12900</v>
      </c>
      <c r="BZ13" s="98">
        <f t="shared" si="24"/>
        <v>44004.4</v>
      </c>
      <c r="CA13" s="35">
        <f t="shared" si="21"/>
        <v>17.918480879184809</v>
      </c>
      <c r="CB13" s="12">
        <f t="shared" si="0"/>
        <v>788492</v>
      </c>
    </row>
    <row r="14" spans="1:86" ht="17.25" customHeight="1" x14ac:dyDescent="0.25">
      <c r="A14" s="10">
        <v>7</v>
      </c>
      <c r="B14" s="13" t="s">
        <v>29</v>
      </c>
      <c r="C14" s="11">
        <v>394</v>
      </c>
      <c r="D14" s="32">
        <f t="shared" si="1"/>
        <v>28.984771573604061</v>
      </c>
      <c r="E14" s="11">
        <v>11420</v>
      </c>
      <c r="F14" s="11">
        <v>1122</v>
      </c>
      <c r="G14" s="32">
        <f t="shared" si="2"/>
        <v>3.2085561497326203</v>
      </c>
      <c r="H14" s="11">
        <v>3600</v>
      </c>
      <c r="I14" s="11">
        <v>1167</v>
      </c>
      <c r="J14" s="32">
        <f t="shared" si="3"/>
        <v>25</v>
      </c>
      <c r="K14" s="11">
        <v>29175</v>
      </c>
      <c r="L14" s="11">
        <v>6</v>
      </c>
      <c r="M14" s="32">
        <f t="shared" si="4"/>
        <v>35</v>
      </c>
      <c r="N14" s="11">
        <v>210</v>
      </c>
      <c r="O14" s="11">
        <v>2678</v>
      </c>
      <c r="P14" s="32">
        <f t="shared" si="5"/>
        <v>19.355489171023152</v>
      </c>
      <c r="Q14" s="11">
        <v>51834</v>
      </c>
      <c r="R14" s="11">
        <v>5866</v>
      </c>
      <c r="S14" s="32">
        <f t="shared" si="6"/>
        <v>9.4191953631094449</v>
      </c>
      <c r="T14" s="11">
        <v>55253</v>
      </c>
      <c r="U14" s="11">
        <v>3770</v>
      </c>
      <c r="V14" s="32">
        <f t="shared" si="7"/>
        <v>11.328912466843502</v>
      </c>
      <c r="W14" s="11">
        <v>42710</v>
      </c>
      <c r="X14" s="10">
        <v>7</v>
      </c>
      <c r="Y14" s="15" t="s">
        <v>29</v>
      </c>
      <c r="Z14" s="11">
        <v>6750</v>
      </c>
      <c r="AA14" s="32">
        <f t="shared" si="8"/>
        <v>23.692592592592593</v>
      </c>
      <c r="AB14" s="11">
        <v>159925</v>
      </c>
      <c r="AC14" s="11">
        <v>1670</v>
      </c>
      <c r="AD14" s="32">
        <f t="shared" si="22"/>
        <v>7.4904191616766465</v>
      </c>
      <c r="AE14" s="11">
        <v>12509</v>
      </c>
      <c r="AF14" s="11">
        <v>774</v>
      </c>
      <c r="AG14" s="32">
        <f t="shared" si="9"/>
        <v>2.9741602067183464</v>
      </c>
      <c r="AH14" s="11">
        <v>2302</v>
      </c>
      <c r="AI14" s="11">
        <v>8.8000000000000007</v>
      </c>
      <c r="AJ14" s="32">
        <f t="shared" si="10"/>
        <v>111.59090909090908</v>
      </c>
      <c r="AK14" s="11">
        <v>982</v>
      </c>
      <c r="AL14" s="11">
        <v>2552</v>
      </c>
      <c r="AM14" s="32">
        <f t="shared" si="11"/>
        <v>8.3032915360501569</v>
      </c>
      <c r="AN14" s="11">
        <v>21190</v>
      </c>
      <c r="AO14" s="11">
        <v>1530</v>
      </c>
      <c r="AP14" s="32">
        <f t="shared" si="12"/>
        <v>30.647058823529413</v>
      </c>
      <c r="AQ14" s="11">
        <v>46890</v>
      </c>
      <c r="AR14" s="11">
        <v>0</v>
      </c>
      <c r="AS14" s="32">
        <v>0</v>
      </c>
      <c r="AT14" s="11">
        <v>4920</v>
      </c>
      <c r="AU14" s="10">
        <v>7</v>
      </c>
      <c r="AV14" s="15" t="s">
        <v>29</v>
      </c>
      <c r="AW14" s="11">
        <v>600</v>
      </c>
      <c r="AX14" s="32">
        <f t="shared" si="13"/>
        <v>20.266666666666666</v>
      </c>
      <c r="AY14" s="11">
        <v>12160</v>
      </c>
      <c r="AZ14" s="11">
        <v>3680</v>
      </c>
      <c r="BA14" s="32">
        <f t="shared" si="14"/>
        <v>12.139402173913043</v>
      </c>
      <c r="BB14" s="11">
        <v>44673</v>
      </c>
      <c r="BC14" s="11">
        <v>1157</v>
      </c>
      <c r="BD14" s="32">
        <f t="shared" si="15"/>
        <v>17.359550561797754</v>
      </c>
      <c r="BE14" s="11">
        <v>20085</v>
      </c>
      <c r="BF14" s="11">
        <v>668</v>
      </c>
      <c r="BG14" s="32">
        <f t="shared" si="16"/>
        <v>28.450598802395209</v>
      </c>
      <c r="BH14" s="11">
        <v>19005</v>
      </c>
      <c r="BI14" s="11">
        <v>1985</v>
      </c>
      <c r="BJ14" s="32">
        <f t="shared" si="17"/>
        <v>14.055415617128464</v>
      </c>
      <c r="BK14" s="11">
        <v>27900</v>
      </c>
      <c r="BL14" s="11">
        <v>16.399999999999999</v>
      </c>
      <c r="BM14" s="32">
        <f t="shared" si="23"/>
        <v>73.536585365853668</v>
      </c>
      <c r="BN14" s="11">
        <v>1206</v>
      </c>
      <c r="BO14" s="10">
        <v>7</v>
      </c>
      <c r="BP14" s="15" t="s">
        <v>29</v>
      </c>
      <c r="BQ14" s="11">
        <v>176</v>
      </c>
      <c r="BR14" s="32">
        <f t="shared" si="18"/>
        <v>12.102272727272727</v>
      </c>
      <c r="BS14" s="11">
        <v>2130</v>
      </c>
      <c r="BT14" s="11">
        <v>315</v>
      </c>
      <c r="BU14" s="32">
        <f t="shared" si="19"/>
        <v>9.4285714285714288</v>
      </c>
      <c r="BV14" s="11">
        <v>2970</v>
      </c>
      <c r="BW14" s="11">
        <v>10670</v>
      </c>
      <c r="BX14" s="32">
        <f t="shared" si="20"/>
        <v>8.0130271790065599</v>
      </c>
      <c r="BY14" s="11">
        <v>85499</v>
      </c>
      <c r="BZ14" s="98">
        <f t="shared" si="24"/>
        <v>47555.200000000004</v>
      </c>
      <c r="CA14" s="35">
        <f t="shared" si="21"/>
        <v>13.848075499629903</v>
      </c>
      <c r="CB14" s="12">
        <f t="shared" si="0"/>
        <v>658548</v>
      </c>
    </row>
    <row r="15" spans="1:86" ht="17.25" customHeight="1" x14ac:dyDescent="0.25">
      <c r="A15" s="10">
        <v>8</v>
      </c>
      <c r="B15" s="13" t="s">
        <v>30</v>
      </c>
      <c r="C15" s="11">
        <v>3300</v>
      </c>
      <c r="D15" s="32">
        <f t="shared" si="1"/>
        <v>29.848484848484848</v>
      </c>
      <c r="E15" s="11">
        <v>98500</v>
      </c>
      <c r="F15" s="11">
        <v>2300</v>
      </c>
      <c r="G15" s="32">
        <f t="shared" si="2"/>
        <v>26.956521739130434</v>
      </c>
      <c r="H15" s="11">
        <v>62000</v>
      </c>
      <c r="I15" s="11">
        <v>2420</v>
      </c>
      <c r="J15" s="32">
        <f t="shared" si="3"/>
        <v>23.636363636363637</v>
      </c>
      <c r="K15" s="11">
        <v>57200</v>
      </c>
      <c r="L15" s="11">
        <v>3</v>
      </c>
      <c r="M15" s="32">
        <f t="shared" si="4"/>
        <v>133.33333333333334</v>
      </c>
      <c r="N15" s="11">
        <v>400</v>
      </c>
      <c r="O15" s="11">
        <v>4550</v>
      </c>
      <c r="P15" s="32">
        <f t="shared" si="5"/>
        <v>18.901098901098901</v>
      </c>
      <c r="Q15" s="11">
        <v>86000</v>
      </c>
      <c r="R15" s="11">
        <v>3900</v>
      </c>
      <c r="S15" s="32">
        <f t="shared" si="6"/>
        <v>19.615384615384617</v>
      </c>
      <c r="T15" s="11">
        <v>76500</v>
      </c>
      <c r="U15" s="11">
        <v>3510</v>
      </c>
      <c r="V15" s="32">
        <f t="shared" si="7"/>
        <v>18.960113960113961</v>
      </c>
      <c r="W15" s="11">
        <v>66550</v>
      </c>
      <c r="X15" s="10">
        <v>8</v>
      </c>
      <c r="Y15" s="15" t="s">
        <v>30</v>
      </c>
      <c r="Z15" s="11">
        <v>6310</v>
      </c>
      <c r="AA15" s="32">
        <f t="shared" si="8"/>
        <v>26.069730586370842</v>
      </c>
      <c r="AB15" s="11">
        <v>164500</v>
      </c>
      <c r="AC15" s="11">
        <v>420</v>
      </c>
      <c r="AD15" s="32">
        <f t="shared" si="22"/>
        <v>8.9285714285714288</v>
      </c>
      <c r="AE15" s="11">
        <v>3750</v>
      </c>
      <c r="AF15" s="11">
        <v>115</v>
      </c>
      <c r="AG15" s="32">
        <f t="shared" si="9"/>
        <v>9.304347826086957</v>
      </c>
      <c r="AH15" s="11">
        <v>1070</v>
      </c>
      <c r="AI15" s="11">
        <v>11</v>
      </c>
      <c r="AJ15" s="32">
        <f t="shared" si="10"/>
        <v>181.81818181818181</v>
      </c>
      <c r="AK15" s="11">
        <v>2000</v>
      </c>
      <c r="AL15" s="11">
        <v>3080</v>
      </c>
      <c r="AM15" s="32">
        <f t="shared" si="11"/>
        <v>14.805194805194805</v>
      </c>
      <c r="AN15" s="11">
        <v>45600</v>
      </c>
      <c r="AO15" s="11">
        <v>2900</v>
      </c>
      <c r="AP15" s="32">
        <f t="shared" si="12"/>
        <v>21.896551724137932</v>
      </c>
      <c r="AQ15" s="11">
        <v>63500</v>
      </c>
      <c r="AR15" s="11">
        <v>175</v>
      </c>
      <c r="AS15" s="32">
        <f>AT15/AR15</f>
        <v>12.8</v>
      </c>
      <c r="AT15" s="11">
        <v>2240</v>
      </c>
      <c r="AU15" s="10">
        <v>8</v>
      </c>
      <c r="AV15" s="15" t="s">
        <v>30</v>
      </c>
      <c r="AW15" s="11">
        <v>3200</v>
      </c>
      <c r="AX15" s="32">
        <f t="shared" si="13"/>
        <v>7.8125</v>
      </c>
      <c r="AY15" s="11">
        <v>25000</v>
      </c>
      <c r="AZ15" s="11">
        <v>3715</v>
      </c>
      <c r="BA15" s="32">
        <f t="shared" si="14"/>
        <v>10.654104979811574</v>
      </c>
      <c r="BB15" s="11">
        <v>39580</v>
      </c>
      <c r="BC15" s="11">
        <v>1690</v>
      </c>
      <c r="BD15" s="32">
        <f t="shared" si="15"/>
        <v>16.863905325443788</v>
      </c>
      <c r="BE15" s="11">
        <v>28500</v>
      </c>
      <c r="BF15" s="11">
        <v>2480</v>
      </c>
      <c r="BG15" s="32">
        <f t="shared" si="16"/>
        <v>16.129032258064516</v>
      </c>
      <c r="BH15" s="11">
        <v>40000</v>
      </c>
      <c r="BI15" s="11">
        <v>2220</v>
      </c>
      <c r="BJ15" s="32">
        <f t="shared" si="17"/>
        <v>13.513513513513514</v>
      </c>
      <c r="BK15" s="11">
        <v>30000</v>
      </c>
      <c r="BL15" s="11">
        <v>10</v>
      </c>
      <c r="BM15" s="32">
        <f t="shared" si="23"/>
        <v>605</v>
      </c>
      <c r="BN15" s="11">
        <v>6050</v>
      </c>
      <c r="BO15" s="10">
        <v>8</v>
      </c>
      <c r="BP15" s="15" t="s">
        <v>30</v>
      </c>
      <c r="BQ15" s="11">
        <v>515</v>
      </c>
      <c r="BR15" s="32">
        <f t="shared" si="18"/>
        <v>22.912621359223301</v>
      </c>
      <c r="BS15" s="11">
        <v>11800</v>
      </c>
      <c r="BT15" s="11">
        <v>1265</v>
      </c>
      <c r="BU15" s="32">
        <f t="shared" si="19"/>
        <v>8.8932806324110665</v>
      </c>
      <c r="BV15" s="11">
        <v>11250</v>
      </c>
      <c r="BW15" s="11">
        <v>3125</v>
      </c>
      <c r="BX15" s="32">
        <f t="shared" si="20"/>
        <v>12.64</v>
      </c>
      <c r="BY15" s="11">
        <v>39500</v>
      </c>
      <c r="BZ15" s="98">
        <f t="shared" si="24"/>
        <v>51214</v>
      </c>
      <c r="CA15" s="35">
        <f t="shared" si="21"/>
        <v>18.773968055609796</v>
      </c>
      <c r="CB15" s="12">
        <f t="shared" si="0"/>
        <v>961490</v>
      </c>
    </row>
    <row r="16" spans="1:86" ht="17.25" customHeight="1" x14ac:dyDescent="0.25">
      <c r="A16" s="10">
        <v>9</v>
      </c>
      <c r="B16" s="13" t="s">
        <v>31</v>
      </c>
      <c r="C16" s="11">
        <v>200</v>
      </c>
      <c r="D16" s="32">
        <f t="shared" si="1"/>
        <v>29</v>
      </c>
      <c r="E16" s="11">
        <v>5800</v>
      </c>
      <c r="F16" s="11">
        <v>200</v>
      </c>
      <c r="G16" s="32">
        <f t="shared" si="2"/>
        <v>20</v>
      </c>
      <c r="H16" s="11">
        <v>4000</v>
      </c>
      <c r="I16" s="11">
        <v>225</v>
      </c>
      <c r="J16" s="32">
        <f t="shared" si="3"/>
        <v>23.777777777777779</v>
      </c>
      <c r="K16" s="11">
        <v>5350</v>
      </c>
      <c r="L16" s="11">
        <v>0</v>
      </c>
      <c r="M16" s="32">
        <v>0</v>
      </c>
      <c r="N16" s="11">
        <v>0</v>
      </c>
      <c r="O16" s="11">
        <v>1075</v>
      </c>
      <c r="P16" s="32">
        <f t="shared" si="5"/>
        <v>15.946046511627907</v>
      </c>
      <c r="Q16" s="11">
        <v>17142</v>
      </c>
      <c r="R16" s="11">
        <v>1750</v>
      </c>
      <c r="S16" s="32">
        <f t="shared" si="6"/>
        <v>20.64</v>
      </c>
      <c r="T16" s="11">
        <v>36120</v>
      </c>
      <c r="U16" s="11">
        <v>450</v>
      </c>
      <c r="V16" s="32">
        <f t="shared" si="7"/>
        <v>25.777777777777779</v>
      </c>
      <c r="W16" s="11">
        <v>11600</v>
      </c>
      <c r="X16" s="10">
        <v>9</v>
      </c>
      <c r="Y16" s="15" t="s">
        <v>31</v>
      </c>
      <c r="Z16" s="11">
        <v>450</v>
      </c>
      <c r="AA16" s="32">
        <f t="shared" si="8"/>
        <v>28.666666666666668</v>
      </c>
      <c r="AB16" s="11">
        <v>12900</v>
      </c>
      <c r="AC16" s="11">
        <v>600</v>
      </c>
      <c r="AD16" s="32">
        <f t="shared" si="22"/>
        <v>10.15</v>
      </c>
      <c r="AE16" s="11">
        <v>6090</v>
      </c>
      <c r="AF16" s="11">
        <v>20</v>
      </c>
      <c r="AG16" s="32">
        <f t="shared" si="9"/>
        <v>23.5</v>
      </c>
      <c r="AH16" s="11">
        <v>470</v>
      </c>
      <c r="AI16" s="11">
        <v>0</v>
      </c>
      <c r="AJ16" s="32">
        <v>0</v>
      </c>
      <c r="AK16" s="11">
        <v>0</v>
      </c>
      <c r="AL16" s="11">
        <v>1080</v>
      </c>
      <c r="AM16" s="32">
        <f t="shared" si="11"/>
        <v>6.4537037037037033</v>
      </c>
      <c r="AN16" s="11">
        <v>6970</v>
      </c>
      <c r="AO16" s="11">
        <v>680</v>
      </c>
      <c r="AP16" s="32">
        <f t="shared" si="12"/>
        <v>24.602941176470587</v>
      </c>
      <c r="AQ16" s="11">
        <v>16730</v>
      </c>
      <c r="AR16" s="11">
        <v>0</v>
      </c>
      <c r="AS16" s="32">
        <v>0</v>
      </c>
      <c r="AT16" s="11">
        <v>0</v>
      </c>
      <c r="AU16" s="10">
        <v>9</v>
      </c>
      <c r="AV16" s="15" t="s">
        <v>31</v>
      </c>
      <c r="AW16" s="11">
        <v>0</v>
      </c>
      <c r="AX16" s="32">
        <v>0</v>
      </c>
      <c r="AY16" s="11">
        <v>0</v>
      </c>
      <c r="AZ16" s="11">
        <v>3295</v>
      </c>
      <c r="BA16" s="32">
        <f t="shared" si="14"/>
        <v>8.0789074355083468</v>
      </c>
      <c r="BB16" s="11">
        <v>26620</v>
      </c>
      <c r="BC16" s="11">
        <v>1640</v>
      </c>
      <c r="BD16" s="32">
        <f t="shared" si="15"/>
        <v>9.4329268292682933</v>
      </c>
      <c r="BE16" s="11">
        <v>15470</v>
      </c>
      <c r="BF16" s="11">
        <v>1250</v>
      </c>
      <c r="BG16" s="32">
        <f t="shared" si="16"/>
        <v>7.24</v>
      </c>
      <c r="BH16" s="11">
        <v>9050</v>
      </c>
      <c r="BI16" s="11">
        <v>2360</v>
      </c>
      <c r="BJ16" s="32">
        <f t="shared" si="17"/>
        <v>8.6271186440677958</v>
      </c>
      <c r="BK16" s="11">
        <v>20360</v>
      </c>
      <c r="BL16" s="11">
        <v>2.4</v>
      </c>
      <c r="BM16" s="32">
        <f t="shared" si="23"/>
        <v>8.3333333333333339</v>
      </c>
      <c r="BN16" s="11">
        <v>20</v>
      </c>
      <c r="BO16" s="10">
        <v>9</v>
      </c>
      <c r="BP16" s="15" t="s">
        <v>31</v>
      </c>
      <c r="BQ16" s="11">
        <v>10</v>
      </c>
      <c r="BR16" s="32">
        <f t="shared" si="18"/>
        <v>22</v>
      </c>
      <c r="BS16" s="11">
        <v>220</v>
      </c>
      <c r="BT16" s="11">
        <v>472</v>
      </c>
      <c r="BU16" s="32">
        <f t="shared" si="19"/>
        <v>7.0021186440677967</v>
      </c>
      <c r="BV16" s="11">
        <v>3305</v>
      </c>
      <c r="BW16" s="11">
        <v>3645</v>
      </c>
      <c r="BX16" s="32">
        <f t="shared" si="20"/>
        <v>10.209602194787379</v>
      </c>
      <c r="BY16" s="11">
        <v>37214</v>
      </c>
      <c r="BZ16" s="98">
        <f t="shared" si="24"/>
        <v>19404.400000000001</v>
      </c>
      <c r="CA16" s="35">
        <f t="shared" si="21"/>
        <v>12.13286677248459</v>
      </c>
      <c r="CB16" s="12">
        <f t="shared" si="0"/>
        <v>235431</v>
      </c>
    </row>
    <row r="17" spans="1:80" ht="17.25" customHeight="1" x14ac:dyDescent="0.25">
      <c r="A17" s="10">
        <v>10</v>
      </c>
      <c r="B17" s="13" t="s">
        <v>32</v>
      </c>
      <c r="C17" s="11">
        <v>42</v>
      </c>
      <c r="D17" s="32">
        <f t="shared" si="1"/>
        <v>27.928571428571427</v>
      </c>
      <c r="E17" s="11">
        <v>1173</v>
      </c>
      <c r="F17" s="11">
        <v>1915</v>
      </c>
      <c r="G17" s="32">
        <f t="shared" si="2"/>
        <v>17.650130548302872</v>
      </c>
      <c r="H17" s="11">
        <v>33800</v>
      </c>
      <c r="I17" s="11">
        <v>663</v>
      </c>
      <c r="J17" s="32">
        <f t="shared" si="3"/>
        <v>13.710407239819004</v>
      </c>
      <c r="K17" s="11">
        <v>9090</v>
      </c>
      <c r="L17" s="11">
        <v>8</v>
      </c>
      <c r="M17" s="32">
        <f t="shared" si="4"/>
        <v>209.375</v>
      </c>
      <c r="N17" s="11">
        <v>1675</v>
      </c>
      <c r="O17" s="11">
        <v>520</v>
      </c>
      <c r="P17" s="32">
        <f t="shared" si="5"/>
        <v>14.746153846153845</v>
      </c>
      <c r="Q17" s="11">
        <v>7668</v>
      </c>
      <c r="R17" s="11">
        <v>935</v>
      </c>
      <c r="S17" s="32">
        <f t="shared" si="6"/>
        <v>15.141176470588235</v>
      </c>
      <c r="T17" s="11">
        <v>14157</v>
      </c>
      <c r="U17" s="11">
        <v>365</v>
      </c>
      <c r="V17" s="32">
        <f t="shared" si="7"/>
        <v>27.564383561643837</v>
      </c>
      <c r="W17" s="11">
        <v>10061</v>
      </c>
      <c r="X17" s="10">
        <v>10</v>
      </c>
      <c r="Y17" s="15" t="s">
        <v>32</v>
      </c>
      <c r="Z17" s="11">
        <v>490</v>
      </c>
      <c r="AA17" s="32">
        <f t="shared" si="8"/>
        <v>28.930612244897958</v>
      </c>
      <c r="AB17" s="11">
        <v>14176</v>
      </c>
      <c r="AC17" s="11">
        <v>140</v>
      </c>
      <c r="AD17" s="32">
        <f t="shared" si="22"/>
        <v>9.2357142857142858</v>
      </c>
      <c r="AE17" s="11">
        <v>1293</v>
      </c>
      <c r="AF17" s="11">
        <v>10</v>
      </c>
      <c r="AG17" s="32">
        <f t="shared" si="9"/>
        <v>16.5</v>
      </c>
      <c r="AH17" s="11">
        <v>165</v>
      </c>
      <c r="AI17" s="11">
        <v>0.8</v>
      </c>
      <c r="AJ17" s="32">
        <f t="shared" si="10"/>
        <v>175</v>
      </c>
      <c r="AK17" s="11">
        <v>140</v>
      </c>
      <c r="AL17" s="11">
        <v>325</v>
      </c>
      <c r="AM17" s="32">
        <f t="shared" si="11"/>
        <v>3.6553846153846155</v>
      </c>
      <c r="AN17" s="11">
        <v>1188</v>
      </c>
      <c r="AO17" s="11">
        <v>105</v>
      </c>
      <c r="AP17" s="32">
        <f t="shared" si="12"/>
        <v>20.790476190476191</v>
      </c>
      <c r="AQ17" s="11">
        <v>2183</v>
      </c>
      <c r="AR17" s="11">
        <v>0</v>
      </c>
      <c r="AS17" s="32">
        <v>0</v>
      </c>
      <c r="AT17" s="11">
        <v>0</v>
      </c>
      <c r="AU17" s="10">
        <v>10</v>
      </c>
      <c r="AV17" s="15" t="s">
        <v>32</v>
      </c>
      <c r="AW17" s="11">
        <v>110</v>
      </c>
      <c r="AX17" s="32">
        <f t="shared" si="13"/>
        <v>13.890909090909091</v>
      </c>
      <c r="AY17" s="11">
        <v>1528</v>
      </c>
      <c r="AZ17" s="11">
        <v>1080</v>
      </c>
      <c r="BA17" s="32">
        <f t="shared" si="14"/>
        <v>11.261111111111111</v>
      </c>
      <c r="BB17" s="11">
        <v>12162</v>
      </c>
      <c r="BC17" s="11">
        <v>1549</v>
      </c>
      <c r="BD17" s="32">
        <f t="shared" si="15"/>
        <v>7.3369916074887023</v>
      </c>
      <c r="BE17" s="11">
        <v>11365</v>
      </c>
      <c r="BF17" s="11">
        <v>197</v>
      </c>
      <c r="BG17" s="32">
        <f t="shared" si="16"/>
        <v>5.0812182741116754</v>
      </c>
      <c r="BH17" s="11">
        <v>1001</v>
      </c>
      <c r="BI17" s="11">
        <v>263</v>
      </c>
      <c r="BJ17" s="32">
        <f t="shared" si="17"/>
        <v>10.140684410646388</v>
      </c>
      <c r="BK17" s="11">
        <v>2667</v>
      </c>
      <c r="BL17" s="11">
        <v>6.4</v>
      </c>
      <c r="BM17" s="32">
        <f t="shared" si="23"/>
        <v>89.53125</v>
      </c>
      <c r="BN17" s="11">
        <v>573</v>
      </c>
      <c r="BO17" s="10">
        <v>10</v>
      </c>
      <c r="BP17" s="15" t="s">
        <v>32</v>
      </c>
      <c r="BQ17" s="11">
        <v>146</v>
      </c>
      <c r="BR17" s="32">
        <f t="shared" si="18"/>
        <v>16.205479452054796</v>
      </c>
      <c r="BS17" s="11">
        <v>2366</v>
      </c>
      <c r="BT17" s="11">
        <v>150</v>
      </c>
      <c r="BU17" s="32">
        <f t="shared" si="19"/>
        <v>6.72</v>
      </c>
      <c r="BV17" s="11">
        <v>1008</v>
      </c>
      <c r="BW17" s="11">
        <v>1140</v>
      </c>
      <c r="BX17" s="32">
        <f t="shared" si="20"/>
        <v>8.6035087719298247</v>
      </c>
      <c r="BY17" s="11">
        <v>9808</v>
      </c>
      <c r="BZ17" s="98">
        <f t="shared" si="24"/>
        <v>10160.199999999999</v>
      </c>
      <c r="CA17" s="35">
        <f t="shared" si="21"/>
        <v>13.705143599535443</v>
      </c>
      <c r="CB17" s="12">
        <f t="shared" si="0"/>
        <v>139247</v>
      </c>
    </row>
    <row r="18" spans="1:80" ht="17.25" customHeight="1" x14ac:dyDescent="0.25">
      <c r="A18" s="10">
        <v>11</v>
      </c>
      <c r="B18" s="13" t="s">
        <v>33</v>
      </c>
      <c r="C18" s="11">
        <v>118</v>
      </c>
      <c r="D18" s="32">
        <f t="shared" si="1"/>
        <v>28.898305084745761</v>
      </c>
      <c r="E18" s="11">
        <v>3410</v>
      </c>
      <c r="F18" s="11">
        <v>22</v>
      </c>
      <c r="G18" s="32">
        <f t="shared" si="2"/>
        <v>37.272727272727273</v>
      </c>
      <c r="H18" s="11">
        <v>820</v>
      </c>
      <c r="I18" s="11">
        <v>125</v>
      </c>
      <c r="J18" s="32">
        <f t="shared" si="3"/>
        <v>24.72</v>
      </c>
      <c r="K18" s="11">
        <v>3090</v>
      </c>
      <c r="L18" s="11">
        <v>5</v>
      </c>
      <c r="M18" s="32">
        <f t="shared" si="4"/>
        <v>82.2</v>
      </c>
      <c r="N18" s="11">
        <v>411</v>
      </c>
      <c r="O18" s="11">
        <v>310</v>
      </c>
      <c r="P18" s="32">
        <f t="shared" si="5"/>
        <v>20.361290322580643</v>
      </c>
      <c r="Q18" s="11">
        <v>6312</v>
      </c>
      <c r="R18" s="11">
        <v>512</v>
      </c>
      <c r="S18" s="32">
        <f t="shared" si="6"/>
        <v>20.078125</v>
      </c>
      <c r="T18" s="11">
        <v>10280</v>
      </c>
      <c r="U18" s="11">
        <v>155</v>
      </c>
      <c r="V18" s="32">
        <f t="shared" si="7"/>
        <v>26.56774193548387</v>
      </c>
      <c r="W18" s="11">
        <v>4118</v>
      </c>
      <c r="X18" s="10">
        <v>11</v>
      </c>
      <c r="Y18" s="15" t="s">
        <v>33</v>
      </c>
      <c r="Z18" s="11">
        <v>186</v>
      </c>
      <c r="AA18" s="32">
        <f t="shared" si="8"/>
        <v>24.881720430107528</v>
      </c>
      <c r="AB18" s="11">
        <v>4628</v>
      </c>
      <c r="AC18" s="11">
        <v>142</v>
      </c>
      <c r="AD18" s="32">
        <f t="shared" si="22"/>
        <v>6.971830985915493</v>
      </c>
      <c r="AE18" s="11">
        <v>990</v>
      </c>
      <c r="AF18" s="11">
        <v>32</v>
      </c>
      <c r="AG18" s="32">
        <f t="shared" si="9"/>
        <v>10.0625</v>
      </c>
      <c r="AH18" s="11">
        <v>322</v>
      </c>
      <c r="AI18" s="11">
        <v>1</v>
      </c>
      <c r="AJ18" s="32">
        <f t="shared" si="10"/>
        <v>52</v>
      </c>
      <c r="AK18" s="11">
        <v>52</v>
      </c>
      <c r="AL18" s="11">
        <v>345</v>
      </c>
      <c r="AM18" s="32">
        <f t="shared" si="11"/>
        <v>3.2231884057971016</v>
      </c>
      <c r="AN18" s="11">
        <v>1112</v>
      </c>
      <c r="AO18" s="11">
        <v>127</v>
      </c>
      <c r="AP18" s="32">
        <f t="shared" si="12"/>
        <v>28.590551181102363</v>
      </c>
      <c r="AQ18" s="11">
        <v>3631</v>
      </c>
      <c r="AR18" s="11">
        <v>48</v>
      </c>
      <c r="AS18" s="32">
        <f>AT18/AR18</f>
        <v>11.291666666666666</v>
      </c>
      <c r="AT18" s="11">
        <v>542</v>
      </c>
      <c r="AU18" s="10">
        <v>11</v>
      </c>
      <c r="AV18" s="15" t="s">
        <v>33</v>
      </c>
      <c r="AW18" s="11">
        <v>55</v>
      </c>
      <c r="AX18" s="32">
        <f t="shared" si="13"/>
        <v>12.618181818181819</v>
      </c>
      <c r="AY18" s="11">
        <v>694</v>
      </c>
      <c r="AZ18" s="11">
        <v>798</v>
      </c>
      <c r="BA18" s="32">
        <f t="shared" si="14"/>
        <v>14.373433583959899</v>
      </c>
      <c r="BB18" s="11">
        <v>11470</v>
      </c>
      <c r="BC18" s="11">
        <v>374</v>
      </c>
      <c r="BD18" s="32">
        <f t="shared" si="15"/>
        <v>15.46524064171123</v>
      </c>
      <c r="BE18" s="11">
        <v>5784</v>
      </c>
      <c r="BF18" s="11">
        <v>325</v>
      </c>
      <c r="BG18" s="32">
        <f t="shared" si="16"/>
        <v>12.147692307692308</v>
      </c>
      <c r="BH18" s="11">
        <v>3948</v>
      </c>
      <c r="BI18" s="11">
        <v>160</v>
      </c>
      <c r="BJ18" s="32">
        <f t="shared" si="17"/>
        <v>14.4375</v>
      </c>
      <c r="BK18" s="11">
        <v>2310</v>
      </c>
      <c r="BL18" s="11">
        <v>2</v>
      </c>
      <c r="BM18" s="32">
        <f t="shared" si="23"/>
        <v>82.5</v>
      </c>
      <c r="BN18" s="11">
        <v>165</v>
      </c>
      <c r="BO18" s="10">
        <v>11</v>
      </c>
      <c r="BP18" s="15" t="s">
        <v>33</v>
      </c>
      <c r="BQ18" s="11">
        <v>150</v>
      </c>
      <c r="BR18" s="32">
        <f t="shared" si="18"/>
        <v>15.8</v>
      </c>
      <c r="BS18" s="11">
        <v>2370</v>
      </c>
      <c r="BT18" s="11">
        <v>145</v>
      </c>
      <c r="BU18" s="32">
        <f t="shared" si="19"/>
        <v>9.2137931034482765</v>
      </c>
      <c r="BV18" s="11">
        <v>1336</v>
      </c>
      <c r="BW18" s="11">
        <v>560</v>
      </c>
      <c r="BX18" s="32">
        <f t="shared" si="20"/>
        <v>13.2</v>
      </c>
      <c r="BY18" s="11">
        <v>7392</v>
      </c>
      <c r="BZ18" s="98">
        <f t="shared" si="24"/>
        <v>4697</v>
      </c>
      <c r="CA18" s="35">
        <f t="shared" si="21"/>
        <v>16.007451564828614</v>
      </c>
      <c r="CB18" s="12">
        <f t="shared" si="0"/>
        <v>75187</v>
      </c>
    </row>
    <row r="19" spans="1:80" ht="17.25" customHeight="1" x14ac:dyDescent="0.25">
      <c r="A19" s="10">
        <v>12</v>
      </c>
      <c r="B19" s="13" t="s">
        <v>34</v>
      </c>
      <c r="C19" s="11">
        <v>20</v>
      </c>
      <c r="D19" s="32">
        <f t="shared" si="1"/>
        <v>27</v>
      </c>
      <c r="E19" s="11">
        <v>540</v>
      </c>
      <c r="F19" s="11">
        <v>90</v>
      </c>
      <c r="G19" s="32">
        <f t="shared" si="2"/>
        <v>43.18888888888889</v>
      </c>
      <c r="H19" s="11">
        <v>3887</v>
      </c>
      <c r="I19" s="11">
        <v>505</v>
      </c>
      <c r="J19" s="32">
        <f t="shared" si="3"/>
        <v>20.942574257425743</v>
      </c>
      <c r="K19" s="11">
        <v>10576</v>
      </c>
      <c r="L19" s="11">
        <v>3</v>
      </c>
      <c r="M19" s="32">
        <f t="shared" si="4"/>
        <v>90</v>
      </c>
      <c r="N19" s="11">
        <v>270</v>
      </c>
      <c r="O19" s="11">
        <v>1009</v>
      </c>
      <c r="P19" s="32">
        <f t="shared" si="5"/>
        <v>18.969276511397425</v>
      </c>
      <c r="Q19" s="11">
        <v>19140</v>
      </c>
      <c r="R19" s="11">
        <v>1032</v>
      </c>
      <c r="S19" s="32">
        <f t="shared" si="6"/>
        <v>17.005813953488371</v>
      </c>
      <c r="T19" s="11">
        <v>17550</v>
      </c>
      <c r="U19" s="11">
        <v>740</v>
      </c>
      <c r="V19" s="32">
        <f t="shared" si="7"/>
        <v>21.405405405405407</v>
      </c>
      <c r="W19" s="11">
        <v>15840</v>
      </c>
      <c r="X19" s="10">
        <v>12</v>
      </c>
      <c r="Y19" s="15" t="s">
        <v>34</v>
      </c>
      <c r="Z19" s="11">
        <v>870</v>
      </c>
      <c r="AA19" s="32">
        <f t="shared" si="8"/>
        <v>23.245977011494254</v>
      </c>
      <c r="AB19" s="11">
        <v>20224</v>
      </c>
      <c r="AC19" s="11">
        <v>360</v>
      </c>
      <c r="AD19" s="32">
        <f t="shared" si="22"/>
        <v>9.5888888888888886</v>
      </c>
      <c r="AE19" s="11">
        <v>3452</v>
      </c>
      <c r="AF19" s="11">
        <v>0</v>
      </c>
      <c r="AG19" s="32">
        <v>0</v>
      </c>
      <c r="AH19" s="11">
        <v>0</v>
      </c>
      <c r="AI19" s="11">
        <v>1</v>
      </c>
      <c r="AJ19" s="32">
        <f t="shared" si="10"/>
        <v>90</v>
      </c>
      <c r="AK19" s="11">
        <v>90</v>
      </c>
      <c r="AL19" s="11">
        <v>362</v>
      </c>
      <c r="AM19" s="32">
        <f t="shared" si="11"/>
        <v>13.298342541436464</v>
      </c>
      <c r="AN19" s="11">
        <v>4814</v>
      </c>
      <c r="AO19" s="11">
        <v>235</v>
      </c>
      <c r="AP19" s="32">
        <f t="shared" si="12"/>
        <v>22.697872340425533</v>
      </c>
      <c r="AQ19" s="11">
        <v>5334</v>
      </c>
      <c r="AR19" s="11">
        <v>0</v>
      </c>
      <c r="AS19" s="32">
        <v>0</v>
      </c>
      <c r="AT19" s="11">
        <v>0</v>
      </c>
      <c r="AU19" s="10">
        <v>12</v>
      </c>
      <c r="AV19" s="15" t="s">
        <v>34</v>
      </c>
      <c r="AW19" s="11">
        <v>617</v>
      </c>
      <c r="AX19" s="32">
        <f t="shared" si="13"/>
        <v>3.0794165316045379</v>
      </c>
      <c r="AY19" s="11">
        <v>1900</v>
      </c>
      <c r="AZ19" s="11">
        <v>393</v>
      </c>
      <c r="BA19" s="32">
        <f t="shared" si="14"/>
        <v>11.404580152671755</v>
      </c>
      <c r="BB19" s="11">
        <v>4482</v>
      </c>
      <c r="BC19" s="11">
        <v>740</v>
      </c>
      <c r="BD19" s="32">
        <f t="shared" si="15"/>
        <v>6.3648648648648649</v>
      </c>
      <c r="BE19" s="11">
        <v>4710</v>
      </c>
      <c r="BF19" s="11">
        <v>220</v>
      </c>
      <c r="BG19" s="32">
        <f t="shared" si="16"/>
        <v>8.2727272727272734</v>
      </c>
      <c r="BH19" s="11">
        <v>1820</v>
      </c>
      <c r="BI19" s="11">
        <v>24</v>
      </c>
      <c r="BJ19" s="32">
        <f t="shared" si="17"/>
        <v>5.291666666666667</v>
      </c>
      <c r="BK19" s="11">
        <v>127</v>
      </c>
      <c r="BL19" s="11">
        <v>17</v>
      </c>
      <c r="BM19" s="32">
        <f t="shared" si="23"/>
        <v>75.764705882352942</v>
      </c>
      <c r="BN19" s="11">
        <v>1288</v>
      </c>
      <c r="BO19" s="10">
        <v>12</v>
      </c>
      <c r="BP19" s="15" t="s">
        <v>34</v>
      </c>
      <c r="BQ19" s="11">
        <v>5</v>
      </c>
      <c r="BR19" s="32">
        <f t="shared" si="18"/>
        <v>13.2</v>
      </c>
      <c r="BS19" s="11">
        <v>66</v>
      </c>
      <c r="BT19" s="11">
        <v>13</v>
      </c>
      <c r="BU19" s="32">
        <f t="shared" si="19"/>
        <v>9.8461538461538467</v>
      </c>
      <c r="BV19" s="11">
        <v>128</v>
      </c>
      <c r="BW19" s="11">
        <v>775</v>
      </c>
      <c r="BX19" s="32">
        <f t="shared" si="20"/>
        <v>8.4683870967741939</v>
      </c>
      <c r="BY19" s="11">
        <v>6563</v>
      </c>
      <c r="BZ19" s="98">
        <f t="shared" si="24"/>
        <v>8031</v>
      </c>
      <c r="CA19" s="35">
        <f t="shared" si="21"/>
        <v>15.290872867637903</v>
      </c>
      <c r="CB19" s="12">
        <f t="shared" si="0"/>
        <v>122801</v>
      </c>
    </row>
    <row r="20" spans="1:80" ht="17.25" customHeight="1" x14ac:dyDescent="0.25">
      <c r="A20" s="10">
        <v>13</v>
      </c>
      <c r="B20" s="13" t="s">
        <v>35</v>
      </c>
      <c r="C20" s="11">
        <v>30</v>
      </c>
      <c r="D20" s="32">
        <f t="shared" si="1"/>
        <v>17.166666666666668</v>
      </c>
      <c r="E20" s="11">
        <v>515</v>
      </c>
      <c r="F20" s="11">
        <v>505</v>
      </c>
      <c r="G20" s="32">
        <f t="shared" si="2"/>
        <v>19.445544554455445</v>
      </c>
      <c r="H20" s="11">
        <v>9820</v>
      </c>
      <c r="I20" s="11">
        <v>419</v>
      </c>
      <c r="J20" s="32">
        <f t="shared" si="3"/>
        <v>22.498806682577566</v>
      </c>
      <c r="K20" s="11">
        <v>9427</v>
      </c>
      <c r="L20" s="11">
        <v>0</v>
      </c>
      <c r="M20" s="32">
        <v>0</v>
      </c>
      <c r="N20" s="11">
        <v>0</v>
      </c>
      <c r="O20" s="11">
        <v>547</v>
      </c>
      <c r="P20" s="32">
        <f t="shared" si="5"/>
        <v>16.892138939670932</v>
      </c>
      <c r="Q20" s="11">
        <v>9240</v>
      </c>
      <c r="R20" s="11">
        <v>478</v>
      </c>
      <c r="S20" s="32">
        <f t="shared" si="6"/>
        <v>7.47907949790795</v>
      </c>
      <c r="T20" s="11">
        <v>3575</v>
      </c>
      <c r="U20" s="11">
        <v>227</v>
      </c>
      <c r="V20" s="32">
        <f t="shared" si="7"/>
        <v>17.22466960352423</v>
      </c>
      <c r="W20" s="11">
        <v>3910</v>
      </c>
      <c r="X20" s="10">
        <v>13</v>
      </c>
      <c r="Y20" s="15" t="s">
        <v>35</v>
      </c>
      <c r="Z20" s="11">
        <v>237</v>
      </c>
      <c r="AA20" s="32">
        <f t="shared" si="8"/>
        <v>22.894514767932488</v>
      </c>
      <c r="AB20" s="11">
        <v>5426</v>
      </c>
      <c r="AC20" s="11">
        <v>381</v>
      </c>
      <c r="AD20" s="32">
        <f t="shared" si="22"/>
        <v>9.5643044619422568</v>
      </c>
      <c r="AE20" s="11">
        <v>3644</v>
      </c>
      <c r="AF20" s="11">
        <v>8</v>
      </c>
      <c r="AG20" s="32">
        <f t="shared" si="9"/>
        <v>6.25</v>
      </c>
      <c r="AH20" s="11">
        <v>50</v>
      </c>
      <c r="AI20" s="11">
        <v>0</v>
      </c>
      <c r="AJ20" s="32">
        <v>0</v>
      </c>
      <c r="AK20" s="11">
        <v>0</v>
      </c>
      <c r="AL20" s="11">
        <v>332</v>
      </c>
      <c r="AM20" s="32">
        <f t="shared" si="11"/>
        <v>2.7620481927710845</v>
      </c>
      <c r="AN20" s="11">
        <v>917</v>
      </c>
      <c r="AO20" s="11">
        <v>352</v>
      </c>
      <c r="AP20" s="32">
        <f t="shared" si="12"/>
        <v>20.326704545454547</v>
      </c>
      <c r="AQ20" s="11">
        <v>7155</v>
      </c>
      <c r="AR20" s="11">
        <v>0</v>
      </c>
      <c r="AS20" s="32">
        <v>0</v>
      </c>
      <c r="AT20" s="11">
        <v>0</v>
      </c>
      <c r="AU20" s="10">
        <v>13</v>
      </c>
      <c r="AV20" s="15" t="s">
        <v>35</v>
      </c>
      <c r="AW20" s="11">
        <v>380</v>
      </c>
      <c r="AX20" s="32">
        <f t="shared" si="13"/>
        <v>6.4736842105263159</v>
      </c>
      <c r="AY20" s="11">
        <v>2460</v>
      </c>
      <c r="AZ20" s="11">
        <v>722</v>
      </c>
      <c r="BA20" s="32">
        <f t="shared" si="14"/>
        <v>10.249307479224377</v>
      </c>
      <c r="BB20" s="11">
        <v>7400</v>
      </c>
      <c r="BC20" s="11">
        <v>253</v>
      </c>
      <c r="BD20" s="32">
        <f t="shared" si="15"/>
        <v>9.1699604743083007</v>
      </c>
      <c r="BE20" s="11">
        <v>2320</v>
      </c>
      <c r="BF20" s="11">
        <v>164</v>
      </c>
      <c r="BG20" s="32">
        <f t="shared" si="16"/>
        <v>8.3109756097560972</v>
      </c>
      <c r="BH20" s="11">
        <v>1363</v>
      </c>
      <c r="BI20" s="11">
        <v>346</v>
      </c>
      <c r="BJ20" s="32">
        <f t="shared" si="17"/>
        <v>12.023121387283236</v>
      </c>
      <c r="BK20" s="11">
        <v>4160</v>
      </c>
      <c r="BL20" s="11">
        <v>0</v>
      </c>
      <c r="BM20" s="32">
        <v>0</v>
      </c>
      <c r="BN20" s="11">
        <v>0</v>
      </c>
      <c r="BO20" s="10">
        <v>13</v>
      </c>
      <c r="BP20" s="15" t="s">
        <v>35</v>
      </c>
      <c r="BQ20" s="11">
        <v>76</v>
      </c>
      <c r="BR20" s="32">
        <f t="shared" si="18"/>
        <v>11.381578947368421</v>
      </c>
      <c r="BS20" s="11">
        <v>865</v>
      </c>
      <c r="BT20" s="11">
        <v>74</v>
      </c>
      <c r="BU20" s="32">
        <f t="shared" si="19"/>
        <v>4.2297297297297298</v>
      </c>
      <c r="BV20" s="11">
        <v>313</v>
      </c>
      <c r="BW20" s="11">
        <v>552</v>
      </c>
      <c r="BX20" s="32">
        <f t="shared" si="20"/>
        <v>8.1340579710144922</v>
      </c>
      <c r="BY20" s="11">
        <v>4490</v>
      </c>
      <c r="BZ20" s="98">
        <f t="shared" si="24"/>
        <v>6083</v>
      </c>
      <c r="CA20" s="35">
        <f t="shared" si="21"/>
        <v>12.666447476574058</v>
      </c>
      <c r="CB20" s="12">
        <f t="shared" si="0"/>
        <v>77050</v>
      </c>
    </row>
    <row r="21" spans="1:80" ht="17.25" customHeight="1" x14ac:dyDescent="0.25">
      <c r="A21" s="16">
        <v>14</v>
      </c>
      <c r="B21" s="17" t="s">
        <v>36</v>
      </c>
      <c r="C21" s="18">
        <v>70</v>
      </c>
      <c r="D21" s="32">
        <f t="shared" si="1"/>
        <v>30.714285714285715</v>
      </c>
      <c r="E21" s="18">
        <v>2150</v>
      </c>
      <c r="F21" s="18">
        <v>1440</v>
      </c>
      <c r="G21" s="32">
        <f t="shared" si="2"/>
        <v>22.777777777777779</v>
      </c>
      <c r="H21" s="18">
        <v>32800</v>
      </c>
      <c r="I21" s="18">
        <v>1710</v>
      </c>
      <c r="J21" s="32">
        <f t="shared" si="3"/>
        <v>20</v>
      </c>
      <c r="K21" s="18">
        <v>34200</v>
      </c>
      <c r="L21" s="18">
        <v>3</v>
      </c>
      <c r="M21" s="32">
        <f t="shared" si="4"/>
        <v>26.666666666666668</v>
      </c>
      <c r="N21" s="18">
        <v>80</v>
      </c>
      <c r="O21" s="18">
        <v>2270</v>
      </c>
      <c r="P21" s="32">
        <f t="shared" si="5"/>
        <v>24</v>
      </c>
      <c r="Q21" s="18">
        <v>54480</v>
      </c>
      <c r="R21" s="18">
        <v>1700</v>
      </c>
      <c r="S21" s="32">
        <f t="shared" si="6"/>
        <v>22</v>
      </c>
      <c r="T21" s="18">
        <v>37400</v>
      </c>
      <c r="U21" s="18">
        <v>1590</v>
      </c>
      <c r="V21" s="32">
        <f t="shared" si="7"/>
        <v>17.516981132075472</v>
      </c>
      <c r="W21" s="18">
        <v>27852</v>
      </c>
      <c r="X21" s="16">
        <v>14</v>
      </c>
      <c r="Y21" s="19" t="s">
        <v>36</v>
      </c>
      <c r="Z21" s="18">
        <v>4630</v>
      </c>
      <c r="AA21" s="32">
        <f t="shared" si="8"/>
        <v>17.598272138228943</v>
      </c>
      <c r="AB21" s="18">
        <v>81480</v>
      </c>
      <c r="AC21" s="18">
        <v>680</v>
      </c>
      <c r="AD21" s="32">
        <f t="shared" si="22"/>
        <v>10.588235294117647</v>
      </c>
      <c r="AE21" s="18">
        <v>7200</v>
      </c>
      <c r="AF21" s="18">
        <v>12</v>
      </c>
      <c r="AG21" s="32">
        <f t="shared" si="9"/>
        <v>20.833333333333332</v>
      </c>
      <c r="AH21" s="18">
        <v>250</v>
      </c>
      <c r="AI21" s="18">
        <v>2</v>
      </c>
      <c r="AJ21" s="32">
        <f t="shared" si="10"/>
        <v>30</v>
      </c>
      <c r="AK21" s="18">
        <v>60</v>
      </c>
      <c r="AL21" s="18">
        <v>1450</v>
      </c>
      <c r="AM21" s="32">
        <f t="shared" si="11"/>
        <v>12.5</v>
      </c>
      <c r="AN21" s="18">
        <v>18125</v>
      </c>
      <c r="AO21" s="18">
        <v>1916</v>
      </c>
      <c r="AP21" s="32">
        <f t="shared" si="12"/>
        <v>12.703549060542798</v>
      </c>
      <c r="AQ21" s="18">
        <v>24340</v>
      </c>
      <c r="AR21" s="18">
        <v>0</v>
      </c>
      <c r="AS21" s="32">
        <v>0</v>
      </c>
      <c r="AT21" s="18">
        <v>0</v>
      </c>
      <c r="AU21" s="16">
        <v>14</v>
      </c>
      <c r="AV21" s="19" t="s">
        <v>36</v>
      </c>
      <c r="AW21" s="18">
        <v>380</v>
      </c>
      <c r="AX21" s="32">
        <f t="shared" si="13"/>
        <v>19.736842105263158</v>
      </c>
      <c r="AY21" s="18">
        <v>7500</v>
      </c>
      <c r="AZ21" s="18">
        <v>1956</v>
      </c>
      <c r="BA21" s="32">
        <f t="shared" si="14"/>
        <v>11.411042944785276</v>
      </c>
      <c r="BB21" s="18">
        <v>22320</v>
      </c>
      <c r="BC21" s="18">
        <v>1950</v>
      </c>
      <c r="BD21" s="32">
        <f t="shared" si="15"/>
        <v>30</v>
      </c>
      <c r="BE21" s="18">
        <v>58500</v>
      </c>
      <c r="BF21" s="18">
        <v>1145</v>
      </c>
      <c r="BG21" s="32">
        <f t="shared" si="16"/>
        <v>16</v>
      </c>
      <c r="BH21" s="18">
        <v>18320</v>
      </c>
      <c r="BI21" s="18">
        <v>1150</v>
      </c>
      <c r="BJ21" s="32">
        <f t="shared" si="17"/>
        <v>11</v>
      </c>
      <c r="BK21" s="18">
        <v>12650</v>
      </c>
      <c r="BL21" s="18">
        <v>14</v>
      </c>
      <c r="BM21" s="32">
        <f t="shared" si="23"/>
        <v>90</v>
      </c>
      <c r="BN21" s="18">
        <v>1260</v>
      </c>
      <c r="BO21" s="16">
        <v>14</v>
      </c>
      <c r="BP21" s="19" t="s">
        <v>36</v>
      </c>
      <c r="BQ21" s="18">
        <v>40</v>
      </c>
      <c r="BR21" s="32">
        <f t="shared" si="18"/>
        <v>23.375</v>
      </c>
      <c r="BS21" s="18">
        <v>935</v>
      </c>
      <c r="BT21" s="18">
        <v>530</v>
      </c>
      <c r="BU21" s="32">
        <f t="shared" si="19"/>
        <v>11</v>
      </c>
      <c r="BV21" s="18">
        <v>5830</v>
      </c>
      <c r="BW21" s="18">
        <v>350</v>
      </c>
      <c r="BX21" s="32">
        <f t="shared" si="20"/>
        <v>18.920000000000002</v>
      </c>
      <c r="BY21" s="18">
        <v>6622</v>
      </c>
      <c r="BZ21" s="98">
        <f t="shared" si="24"/>
        <v>24988</v>
      </c>
      <c r="CA21" s="35">
        <f t="shared" si="21"/>
        <v>18.182887786137346</v>
      </c>
      <c r="CB21" s="12">
        <f t="shared" si="0"/>
        <v>454354</v>
      </c>
    </row>
    <row r="22" spans="1:80" ht="17.25" customHeight="1" x14ac:dyDescent="0.25">
      <c r="A22" s="20">
        <v>15</v>
      </c>
      <c r="B22" s="21" t="s">
        <v>37</v>
      </c>
      <c r="C22" s="22">
        <v>210</v>
      </c>
      <c r="D22" s="32">
        <f t="shared" si="1"/>
        <v>28.604761904761904</v>
      </c>
      <c r="E22" s="22">
        <v>6007</v>
      </c>
      <c r="F22" s="22">
        <v>739</v>
      </c>
      <c r="G22" s="32">
        <f t="shared" si="2"/>
        <v>20.630581867388361</v>
      </c>
      <c r="H22" s="22">
        <v>15246</v>
      </c>
      <c r="I22" s="22">
        <v>1176</v>
      </c>
      <c r="J22" s="32">
        <f t="shared" si="3"/>
        <v>18.777210884353742</v>
      </c>
      <c r="K22" s="22">
        <v>22082</v>
      </c>
      <c r="L22" s="22">
        <v>7.4</v>
      </c>
      <c r="M22" s="32">
        <f t="shared" si="4"/>
        <v>53.108108108108105</v>
      </c>
      <c r="N22" s="22">
        <v>393</v>
      </c>
      <c r="O22" s="22">
        <v>427</v>
      </c>
      <c r="P22" s="32">
        <f t="shared" si="5"/>
        <v>28.92271662763466</v>
      </c>
      <c r="Q22" s="22">
        <v>12350</v>
      </c>
      <c r="R22" s="22">
        <v>376</v>
      </c>
      <c r="S22" s="32">
        <f t="shared" si="6"/>
        <v>12.045212765957446</v>
      </c>
      <c r="T22" s="22">
        <v>4529</v>
      </c>
      <c r="U22" s="22">
        <v>442</v>
      </c>
      <c r="V22" s="32">
        <f t="shared" si="7"/>
        <v>12.98868778280543</v>
      </c>
      <c r="W22" s="22">
        <v>5741</v>
      </c>
      <c r="X22" s="20">
        <v>15</v>
      </c>
      <c r="Y22" s="23" t="s">
        <v>37</v>
      </c>
      <c r="Z22" s="22">
        <v>772</v>
      </c>
      <c r="AA22" s="32">
        <f t="shared" si="8"/>
        <v>17.318652849740932</v>
      </c>
      <c r="AB22" s="22">
        <v>13370</v>
      </c>
      <c r="AC22" s="22">
        <v>792</v>
      </c>
      <c r="AD22" s="32">
        <f t="shared" si="22"/>
        <v>7.4292929292929291</v>
      </c>
      <c r="AE22" s="22">
        <v>5884</v>
      </c>
      <c r="AF22" s="22">
        <v>58</v>
      </c>
      <c r="AG22" s="32">
        <f t="shared" si="9"/>
        <v>9.8275862068965516</v>
      </c>
      <c r="AH22" s="22">
        <v>570</v>
      </c>
      <c r="AI22" s="22">
        <v>5.6</v>
      </c>
      <c r="AJ22" s="32">
        <f t="shared" si="10"/>
        <v>38.392857142857146</v>
      </c>
      <c r="AK22" s="22">
        <v>215</v>
      </c>
      <c r="AL22" s="22">
        <v>385</v>
      </c>
      <c r="AM22" s="32">
        <f t="shared" si="11"/>
        <v>15.11948051948052</v>
      </c>
      <c r="AN22" s="22">
        <v>5821</v>
      </c>
      <c r="AO22" s="22">
        <v>440</v>
      </c>
      <c r="AP22" s="32">
        <f t="shared" si="12"/>
        <v>19.561363636363637</v>
      </c>
      <c r="AQ22" s="22">
        <v>8607</v>
      </c>
      <c r="AR22" s="22">
        <v>7</v>
      </c>
      <c r="AS22" s="32">
        <f>AT22/AR22</f>
        <v>29.285714285714285</v>
      </c>
      <c r="AT22" s="24">
        <v>205</v>
      </c>
      <c r="AU22" s="20">
        <v>15</v>
      </c>
      <c r="AV22" s="23" t="s">
        <v>37</v>
      </c>
      <c r="AW22" s="22">
        <v>238</v>
      </c>
      <c r="AX22" s="32">
        <f t="shared" si="13"/>
        <v>14.058823529411764</v>
      </c>
      <c r="AY22" s="22">
        <v>3346</v>
      </c>
      <c r="AZ22" s="22">
        <v>1987</v>
      </c>
      <c r="BA22" s="32">
        <f t="shared" si="14"/>
        <v>8.7101157523905393</v>
      </c>
      <c r="BB22" s="22">
        <v>17307</v>
      </c>
      <c r="BC22" s="22">
        <v>708</v>
      </c>
      <c r="BD22" s="32">
        <f t="shared" si="15"/>
        <v>14.661016949152541</v>
      </c>
      <c r="BE22" s="22">
        <v>10380</v>
      </c>
      <c r="BF22" s="22">
        <v>377</v>
      </c>
      <c r="BG22" s="32">
        <f t="shared" si="16"/>
        <v>6.7347480106100797</v>
      </c>
      <c r="BH22" s="22">
        <v>2539</v>
      </c>
      <c r="BI22" s="22">
        <v>537</v>
      </c>
      <c r="BJ22" s="32">
        <f t="shared" si="17"/>
        <v>13.797020484171322</v>
      </c>
      <c r="BK22" s="22">
        <v>7409</v>
      </c>
      <c r="BL22" s="22">
        <v>42</v>
      </c>
      <c r="BM22" s="32">
        <f t="shared" si="23"/>
        <v>50.476190476190474</v>
      </c>
      <c r="BN22" s="22">
        <v>2120</v>
      </c>
      <c r="BO22" s="20">
        <v>15</v>
      </c>
      <c r="BP22" s="23" t="s">
        <v>37</v>
      </c>
      <c r="BQ22" s="22">
        <v>161</v>
      </c>
      <c r="BR22" s="32">
        <f t="shared" si="18"/>
        <v>8.7329192546583858</v>
      </c>
      <c r="BS22" s="22">
        <v>1406</v>
      </c>
      <c r="BT22" s="22">
        <v>306</v>
      </c>
      <c r="BU22" s="32">
        <f t="shared" si="19"/>
        <v>4.8758169934640527</v>
      </c>
      <c r="BV22" s="22">
        <v>1492</v>
      </c>
      <c r="BW22" s="22">
        <v>707</v>
      </c>
      <c r="BX22" s="32">
        <f t="shared" si="20"/>
        <v>17.943422913719942</v>
      </c>
      <c r="BY22" s="22">
        <v>12686</v>
      </c>
      <c r="BZ22" s="98">
        <f t="shared" si="24"/>
        <v>10900</v>
      </c>
      <c r="CA22" s="35">
        <f t="shared" si="21"/>
        <v>14.651834862385321</v>
      </c>
      <c r="CB22" s="12">
        <f t="shared" si="0"/>
        <v>159705</v>
      </c>
    </row>
    <row r="23" spans="1:80" ht="17.25" customHeight="1" x14ac:dyDescent="0.25">
      <c r="A23" s="16">
        <v>16</v>
      </c>
      <c r="B23" s="17" t="s">
        <v>38</v>
      </c>
      <c r="C23" s="18">
        <v>590</v>
      </c>
      <c r="D23" s="32">
        <f t="shared" si="1"/>
        <v>24.576271186440678</v>
      </c>
      <c r="E23" s="18">
        <v>14500</v>
      </c>
      <c r="F23" s="18">
        <v>328</v>
      </c>
      <c r="G23" s="32">
        <f t="shared" si="2"/>
        <v>60.213414634146339</v>
      </c>
      <c r="H23" s="18">
        <v>19750</v>
      </c>
      <c r="I23" s="18">
        <v>789</v>
      </c>
      <c r="J23" s="32">
        <f t="shared" si="3"/>
        <v>6.2103929024081115</v>
      </c>
      <c r="K23" s="18">
        <v>4900</v>
      </c>
      <c r="L23" s="18">
        <v>0</v>
      </c>
      <c r="M23" s="32">
        <v>0</v>
      </c>
      <c r="N23" s="18">
        <v>0</v>
      </c>
      <c r="O23" s="18">
        <v>850</v>
      </c>
      <c r="P23" s="32">
        <f t="shared" si="5"/>
        <v>15.188235294117646</v>
      </c>
      <c r="Q23" s="18">
        <v>12910</v>
      </c>
      <c r="R23" s="18">
        <v>1850</v>
      </c>
      <c r="S23" s="32">
        <f t="shared" si="6"/>
        <v>16.772972972972973</v>
      </c>
      <c r="T23" s="18">
        <v>31030</v>
      </c>
      <c r="U23" s="18">
        <v>930</v>
      </c>
      <c r="V23" s="32">
        <f t="shared" si="7"/>
        <v>16.193548387096776</v>
      </c>
      <c r="W23" s="18">
        <v>15060</v>
      </c>
      <c r="X23" s="25">
        <v>16</v>
      </c>
      <c r="Y23" s="26" t="s">
        <v>38</v>
      </c>
      <c r="Z23" s="18">
        <v>1700</v>
      </c>
      <c r="AA23" s="32">
        <f t="shared" si="8"/>
        <v>11.605882352941176</v>
      </c>
      <c r="AB23" s="18">
        <v>19730</v>
      </c>
      <c r="AC23" s="18">
        <v>1095</v>
      </c>
      <c r="AD23" s="32">
        <f t="shared" si="22"/>
        <v>9.506849315068493</v>
      </c>
      <c r="AE23" s="18">
        <v>10410</v>
      </c>
      <c r="AF23" s="18">
        <v>20</v>
      </c>
      <c r="AG23" s="32">
        <f t="shared" si="9"/>
        <v>6.75</v>
      </c>
      <c r="AH23" s="18">
        <v>135</v>
      </c>
      <c r="AI23" s="18">
        <v>0</v>
      </c>
      <c r="AJ23" s="32">
        <v>0</v>
      </c>
      <c r="AK23" s="18">
        <v>0</v>
      </c>
      <c r="AL23" s="18">
        <v>978</v>
      </c>
      <c r="AM23" s="32">
        <f t="shared" si="11"/>
        <v>5.9304703476482619</v>
      </c>
      <c r="AN23" s="18">
        <v>5800</v>
      </c>
      <c r="AO23" s="18">
        <v>715</v>
      </c>
      <c r="AP23" s="32">
        <f t="shared" si="12"/>
        <v>7.104895104895105</v>
      </c>
      <c r="AQ23" s="18">
        <v>5080</v>
      </c>
      <c r="AR23" s="18">
        <v>0</v>
      </c>
      <c r="AS23" s="32">
        <v>0</v>
      </c>
      <c r="AT23" s="18">
        <v>0</v>
      </c>
      <c r="AU23" s="25">
        <v>16</v>
      </c>
      <c r="AV23" s="19" t="s">
        <v>38</v>
      </c>
      <c r="AW23" s="18">
        <v>230</v>
      </c>
      <c r="AX23" s="32">
        <f t="shared" si="13"/>
        <v>7.6956521739130439</v>
      </c>
      <c r="AY23" s="18">
        <v>1770</v>
      </c>
      <c r="AZ23" s="18">
        <v>840</v>
      </c>
      <c r="BA23" s="32">
        <f t="shared" si="14"/>
        <v>9.0595238095238102</v>
      </c>
      <c r="BB23" s="18">
        <v>7610</v>
      </c>
      <c r="BC23" s="18">
        <v>700</v>
      </c>
      <c r="BD23" s="32">
        <f t="shared" si="15"/>
        <v>12.142857142857142</v>
      </c>
      <c r="BE23" s="18">
        <v>8500</v>
      </c>
      <c r="BF23" s="18">
        <v>440</v>
      </c>
      <c r="BG23" s="32">
        <f t="shared" si="16"/>
        <v>10.625</v>
      </c>
      <c r="BH23" s="18">
        <v>4675</v>
      </c>
      <c r="BI23" s="18">
        <v>255</v>
      </c>
      <c r="BJ23" s="32">
        <f t="shared" si="17"/>
        <v>3.3529411764705883</v>
      </c>
      <c r="BK23" s="18">
        <v>855</v>
      </c>
      <c r="BL23" s="18">
        <v>45</v>
      </c>
      <c r="BM23" s="32">
        <f t="shared" si="23"/>
        <v>33.555555555555557</v>
      </c>
      <c r="BN23" s="18">
        <v>1510</v>
      </c>
      <c r="BO23" s="25">
        <v>16</v>
      </c>
      <c r="BP23" s="19" t="s">
        <v>38</v>
      </c>
      <c r="BQ23" s="18">
        <v>180</v>
      </c>
      <c r="BR23" s="32">
        <f t="shared" si="18"/>
        <v>13.972222222222221</v>
      </c>
      <c r="BS23" s="18">
        <v>2515</v>
      </c>
      <c r="BT23" s="18">
        <v>190</v>
      </c>
      <c r="BU23" s="32">
        <f t="shared" si="19"/>
        <v>5.8421052631578947</v>
      </c>
      <c r="BV23" s="18">
        <v>1110</v>
      </c>
      <c r="BW23" s="18">
        <v>0</v>
      </c>
      <c r="BX23" s="32">
        <v>0</v>
      </c>
      <c r="BY23" s="18">
        <v>421</v>
      </c>
      <c r="BZ23" s="98">
        <f t="shared" si="24"/>
        <v>12725</v>
      </c>
      <c r="CA23" s="35">
        <f t="shared" si="21"/>
        <v>13.223654223968566</v>
      </c>
      <c r="CB23" s="12">
        <f t="shared" si="0"/>
        <v>168271</v>
      </c>
    </row>
    <row r="24" spans="1:80" ht="17.25" customHeight="1" x14ac:dyDescent="0.25">
      <c r="A24" s="10">
        <v>17</v>
      </c>
      <c r="B24" s="13" t="s">
        <v>39</v>
      </c>
      <c r="C24" s="11">
        <v>480</v>
      </c>
      <c r="D24" s="32">
        <f t="shared" si="1"/>
        <v>28.229166666666668</v>
      </c>
      <c r="E24" s="11">
        <v>13550</v>
      </c>
      <c r="F24" s="11">
        <v>188</v>
      </c>
      <c r="G24" s="32">
        <f t="shared" si="2"/>
        <v>28.26595744680851</v>
      </c>
      <c r="H24" s="11">
        <v>5314</v>
      </c>
      <c r="I24" s="11">
        <v>290</v>
      </c>
      <c r="J24" s="32">
        <f t="shared" si="3"/>
        <v>46.982758620689658</v>
      </c>
      <c r="K24" s="11">
        <v>13625</v>
      </c>
      <c r="L24" s="11">
        <v>1</v>
      </c>
      <c r="M24" s="32">
        <f t="shared" si="4"/>
        <v>35</v>
      </c>
      <c r="N24" s="11">
        <v>35</v>
      </c>
      <c r="O24" s="11">
        <v>3071</v>
      </c>
      <c r="P24" s="32">
        <f t="shared" si="5"/>
        <v>11.222728752849235</v>
      </c>
      <c r="Q24" s="11">
        <v>34465</v>
      </c>
      <c r="R24" s="11">
        <v>1255</v>
      </c>
      <c r="S24" s="32">
        <f t="shared" si="6"/>
        <v>17.330677290836654</v>
      </c>
      <c r="T24" s="11">
        <v>21750</v>
      </c>
      <c r="U24" s="11">
        <v>1165</v>
      </c>
      <c r="V24" s="32">
        <f t="shared" si="7"/>
        <v>14.721030042918455</v>
      </c>
      <c r="W24" s="11">
        <v>17150</v>
      </c>
      <c r="X24" s="10">
        <v>17</v>
      </c>
      <c r="Y24" s="15" t="s">
        <v>39</v>
      </c>
      <c r="Z24" s="11">
        <v>3230</v>
      </c>
      <c r="AA24" s="32">
        <f t="shared" si="8"/>
        <v>19.19814241486068</v>
      </c>
      <c r="AB24" s="11">
        <v>62010</v>
      </c>
      <c r="AC24" s="11">
        <v>1250</v>
      </c>
      <c r="AD24" s="32">
        <f t="shared" si="22"/>
        <v>4.7919999999999998</v>
      </c>
      <c r="AE24" s="11">
        <v>5990</v>
      </c>
      <c r="AF24" s="11">
        <v>63</v>
      </c>
      <c r="AG24" s="32">
        <f t="shared" si="9"/>
        <v>7.8571428571428568</v>
      </c>
      <c r="AH24" s="11">
        <v>495</v>
      </c>
      <c r="AI24" s="11">
        <v>0.9</v>
      </c>
      <c r="AJ24" s="32">
        <f t="shared" si="10"/>
        <v>24.444444444444443</v>
      </c>
      <c r="AK24" s="11">
        <v>22</v>
      </c>
      <c r="AL24" s="11">
        <v>945</v>
      </c>
      <c r="AM24" s="32">
        <f t="shared" si="11"/>
        <v>13.666666666666666</v>
      </c>
      <c r="AN24" s="11">
        <v>12915</v>
      </c>
      <c r="AO24" s="11">
        <v>470</v>
      </c>
      <c r="AP24" s="32">
        <f t="shared" si="12"/>
        <v>10.73404255319149</v>
      </c>
      <c r="AQ24" s="11">
        <v>5045</v>
      </c>
      <c r="AR24" s="11">
        <v>8</v>
      </c>
      <c r="AS24" s="32">
        <f>AT24/AR24</f>
        <v>25.375</v>
      </c>
      <c r="AT24" s="11">
        <v>203</v>
      </c>
      <c r="AU24" s="10">
        <v>17</v>
      </c>
      <c r="AV24" s="15" t="s">
        <v>39</v>
      </c>
      <c r="AW24" s="11">
        <v>420</v>
      </c>
      <c r="AX24" s="32">
        <f t="shared" si="13"/>
        <v>13.380952380952381</v>
      </c>
      <c r="AY24" s="11">
        <v>5620</v>
      </c>
      <c r="AZ24" s="11">
        <v>810</v>
      </c>
      <c r="BA24" s="32">
        <f t="shared" si="14"/>
        <v>15.944444444444445</v>
      </c>
      <c r="BB24" s="11">
        <v>12915</v>
      </c>
      <c r="BC24" s="11">
        <v>748</v>
      </c>
      <c r="BD24" s="32">
        <f t="shared" si="15"/>
        <v>14.418449197860962</v>
      </c>
      <c r="BE24" s="11">
        <v>10785</v>
      </c>
      <c r="BF24" s="11">
        <v>340</v>
      </c>
      <c r="BG24" s="32">
        <f t="shared" si="16"/>
        <v>11.426470588235293</v>
      </c>
      <c r="BH24" s="11">
        <v>3885</v>
      </c>
      <c r="BI24" s="11">
        <v>432</v>
      </c>
      <c r="BJ24" s="32">
        <f t="shared" si="17"/>
        <v>12.25</v>
      </c>
      <c r="BK24" s="11">
        <v>5292</v>
      </c>
      <c r="BL24" s="11">
        <v>36</v>
      </c>
      <c r="BM24" s="32">
        <f t="shared" si="23"/>
        <v>82.361111111111114</v>
      </c>
      <c r="BN24" s="11">
        <v>2965</v>
      </c>
      <c r="BO24" s="10">
        <v>17</v>
      </c>
      <c r="BP24" s="15" t="s">
        <v>39</v>
      </c>
      <c r="BQ24" s="11">
        <v>227</v>
      </c>
      <c r="BR24" s="32">
        <f t="shared" si="18"/>
        <v>8.0837004405286343</v>
      </c>
      <c r="BS24" s="11">
        <v>1835</v>
      </c>
      <c r="BT24" s="11">
        <v>226</v>
      </c>
      <c r="BU24" s="32">
        <f t="shared" si="19"/>
        <v>7.168141592920354</v>
      </c>
      <c r="BV24" s="11">
        <v>1620</v>
      </c>
      <c r="BW24" s="11">
        <v>643</v>
      </c>
      <c r="BX24" s="32">
        <f t="shared" si="20"/>
        <v>5.4121306376360812</v>
      </c>
      <c r="BY24" s="11">
        <v>3480</v>
      </c>
      <c r="BZ24" s="98">
        <f t="shared" si="24"/>
        <v>16298.9</v>
      </c>
      <c r="CA24" s="35">
        <f t="shared" si="21"/>
        <v>14.784187889980306</v>
      </c>
      <c r="CB24" s="12">
        <f t="shared" si="0"/>
        <v>240966</v>
      </c>
    </row>
    <row r="25" spans="1:80" ht="17.25" customHeight="1" x14ac:dyDescent="0.25">
      <c r="A25" s="10">
        <v>18</v>
      </c>
      <c r="B25" s="13" t="s">
        <v>40</v>
      </c>
      <c r="C25" s="11">
        <v>1155</v>
      </c>
      <c r="D25" s="32">
        <f t="shared" si="1"/>
        <v>26.783549783549784</v>
      </c>
      <c r="E25" s="11">
        <v>30935</v>
      </c>
      <c r="F25" s="11">
        <v>199</v>
      </c>
      <c r="G25" s="32">
        <f t="shared" si="2"/>
        <v>21.155778894472363</v>
      </c>
      <c r="H25" s="11">
        <v>4210</v>
      </c>
      <c r="I25" s="11">
        <v>660</v>
      </c>
      <c r="J25" s="32">
        <f t="shared" si="3"/>
        <v>9.7121212121212128</v>
      </c>
      <c r="K25" s="11">
        <v>6410</v>
      </c>
      <c r="L25" s="11">
        <v>2</v>
      </c>
      <c r="M25" s="32">
        <f t="shared" si="4"/>
        <v>535</v>
      </c>
      <c r="N25" s="11">
        <v>1070</v>
      </c>
      <c r="O25" s="11">
        <v>600</v>
      </c>
      <c r="P25" s="32">
        <f t="shared" si="5"/>
        <v>26.208333333333332</v>
      </c>
      <c r="Q25" s="11">
        <v>15725</v>
      </c>
      <c r="R25" s="11">
        <v>740</v>
      </c>
      <c r="S25" s="32">
        <f t="shared" si="6"/>
        <v>30.108108108108109</v>
      </c>
      <c r="T25" s="11">
        <v>22280</v>
      </c>
      <c r="U25" s="11">
        <v>608</v>
      </c>
      <c r="V25" s="32">
        <f t="shared" si="7"/>
        <v>27.582236842105264</v>
      </c>
      <c r="W25" s="11">
        <v>16770</v>
      </c>
      <c r="X25" s="10">
        <v>18</v>
      </c>
      <c r="Y25" s="15" t="s">
        <v>40</v>
      </c>
      <c r="Z25" s="11">
        <v>2335</v>
      </c>
      <c r="AA25" s="32">
        <f t="shared" si="8"/>
        <v>19.14561027837259</v>
      </c>
      <c r="AB25" s="11">
        <v>44705</v>
      </c>
      <c r="AC25" s="11">
        <v>470</v>
      </c>
      <c r="AD25" s="32">
        <f t="shared" si="22"/>
        <v>4.9680851063829783</v>
      </c>
      <c r="AE25" s="11">
        <v>2335</v>
      </c>
      <c r="AF25" s="11">
        <v>230</v>
      </c>
      <c r="AG25" s="32">
        <f t="shared" si="9"/>
        <v>11.413043478260869</v>
      </c>
      <c r="AH25" s="11">
        <v>2625</v>
      </c>
      <c r="AI25" s="11">
        <v>4</v>
      </c>
      <c r="AJ25" s="32">
        <f t="shared" si="10"/>
        <v>55</v>
      </c>
      <c r="AK25" s="11">
        <v>220</v>
      </c>
      <c r="AL25" s="11">
        <v>615</v>
      </c>
      <c r="AM25" s="32">
        <f t="shared" si="11"/>
        <v>6.4878048780487809</v>
      </c>
      <c r="AN25" s="11">
        <v>3990</v>
      </c>
      <c r="AO25" s="11">
        <v>380</v>
      </c>
      <c r="AP25" s="32">
        <f t="shared" si="12"/>
        <v>3.25</v>
      </c>
      <c r="AQ25" s="11">
        <v>1235</v>
      </c>
      <c r="AR25" s="11">
        <v>0</v>
      </c>
      <c r="AS25" s="32">
        <v>0</v>
      </c>
      <c r="AT25" s="11">
        <v>0</v>
      </c>
      <c r="AU25" s="10">
        <v>18</v>
      </c>
      <c r="AV25" s="15" t="s">
        <v>40</v>
      </c>
      <c r="AW25" s="11">
        <v>355</v>
      </c>
      <c r="AX25" s="32">
        <f t="shared" si="13"/>
        <v>12.098591549295774</v>
      </c>
      <c r="AY25" s="11">
        <v>4295</v>
      </c>
      <c r="AZ25" s="11">
        <v>872</v>
      </c>
      <c r="BA25" s="32">
        <f t="shared" si="14"/>
        <v>19.409403669724771</v>
      </c>
      <c r="BB25" s="11">
        <v>16925</v>
      </c>
      <c r="BC25" s="11">
        <v>580</v>
      </c>
      <c r="BD25" s="32">
        <f t="shared" si="15"/>
        <v>7.8534482758620694</v>
      </c>
      <c r="BE25" s="11">
        <v>4555</v>
      </c>
      <c r="BF25" s="11">
        <v>505</v>
      </c>
      <c r="BG25" s="32">
        <f t="shared" si="16"/>
        <v>4.6336633663366333</v>
      </c>
      <c r="BH25" s="11">
        <v>2340</v>
      </c>
      <c r="BI25" s="11">
        <v>597</v>
      </c>
      <c r="BJ25" s="32">
        <f t="shared" si="17"/>
        <v>4.1792294807370185</v>
      </c>
      <c r="BK25" s="11">
        <v>2495</v>
      </c>
      <c r="BL25" s="11">
        <v>3</v>
      </c>
      <c r="BM25" s="32">
        <f t="shared" si="23"/>
        <v>343.33333333333331</v>
      </c>
      <c r="BN25" s="11">
        <v>1030</v>
      </c>
      <c r="BO25" s="10">
        <v>18</v>
      </c>
      <c r="BP25" s="15" t="s">
        <v>40</v>
      </c>
      <c r="BQ25" s="11">
        <v>145</v>
      </c>
      <c r="BR25" s="32">
        <f t="shared" si="18"/>
        <v>4.2758620689655169</v>
      </c>
      <c r="BS25" s="11">
        <v>620</v>
      </c>
      <c r="BT25" s="11">
        <v>405</v>
      </c>
      <c r="BU25" s="32">
        <f t="shared" si="19"/>
        <v>2.7160493827160495</v>
      </c>
      <c r="BV25" s="11">
        <v>1100</v>
      </c>
      <c r="BW25" s="11">
        <v>627</v>
      </c>
      <c r="BX25" s="32">
        <f t="shared" si="20"/>
        <v>7.8468899521531101</v>
      </c>
      <c r="BY25" s="11">
        <v>4920</v>
      </c>
      <c r="BZ25" s="98">
        <f t="shared" si="24"/>
        <v>12087</v>
      </c>
      <c r="CA25" s="35">
        <f t="shared" si="21"/>
        <v>15.784727393066932</v>
      </c>
      <c r="CB25" s="12">
        <f t="shared" si="0"/>
        <v>190790</v>
      </c>
    </row>
    <row r="26" spans="1:80" ht="17.25" customHeight="1" x14ac:dyDescent="0.25">
      <c r="A26" s="10">
        <v>19</v>
      </c>
      <c r="B26" s="13" t="s">
        <v>41</v>
      </c>
      <c r="C26" s="11">
        <v>1075</v>
      </c>
      <c r="D26" s="32">
        <f t="shared" si="1"/>
        <v>30.144186046511628</v>
      </c>
      <c r="E26" s="11">
        <v>32405</v>
      </c>
      <c r="F26" s="11">
        <v>755</v>
      </c>
      <c r="G26" s="32">
        <f t="shared" si="2"/>
        <v>36.254304635761592</v>
      </c>
      <c r="H26" s="11">
        <v>27372</v>
      </c>
      <c r="I26" s="11">
        <v>1713</v>
      </c>
      <c r="J26" s="32">
        <f t="shared" si="3"/>
        <v>27.534734384121425</v>
      </c>
      <c r="K26" s="11">
        <v>47167</v>
      </c>
      <c r="L26" s="11">
        <v>5</v>
      </c>
      <c r="M26" s="32">
        <f t="shared" si="4"/>
        <v>261</v>
      </c>
      <c r="N26" s="11">
        <v>1305</v>
      </c>
      <c r="O26" s="11">
        <v>1280</v>
      </c>
      <c r="P26" s="32">
        <f t="shared" si="5"/>
        <v>9.7429687499999993</v>
      </c>
      <c r="Q26" s="11">
        <v>12471</v>
      </c>
      <c r="R26" s="11">
        <v>1185</v>
      </c>
      <c r="S26" s="32">
        <f t="shared" si="6"/>
        <v>14.642194092827005</v>
      </c>
      <c r="T26" s="11">
        <v>17351</v>
      </c>
      <c r="U26" s="11">
        <v>1168</v>
      </c>
      <c r="V26" s="32">
        <f t="shared" si="7"/>
        <v>20.62071917808219</v>
      </c>
      <c r="W26" s="11">
        <v>24085</v>
      </c>
      <c r="X26" s="10">
        <v>19</v>
      </c>
      <c r="Y26" s="15" t="s">
        <v>41</v>
      </c>
      <c r="Z26" s="11">
        <v>904</v>
      </c>
      <c r="AA26" s="32">
        <f t="shared" si="8"/>
        <v>29.642699115044248</v>
      </c>
      <c r="AB26" s="11">
        <v>26797</v>
      </c>
      <c r="AC26" s="11">
        <v>1392</v>
      </c>
      <c r="AD26" s="32">
        <f t="shared" si="22"/>
        <v>9.5050287356321839</v>
      </c>
      <c r="AE26" s="11">
        <v>13231</v>
      </c>
      <c r="AF26" s="14">
        <v>85</v>
      </c>
      <c r="AG26" s="32">
        <f t="shared" si="9"/>
        <v>5.8588235294117643</v>
      </c>
      <c r="AH26" s="11">
        <v>498</v>
      </c>
      <c r="AI26" s="11">
        <v>0</v>
      </c>
      <c r="AJ26" s="32">
        <v>0</v>
      </c>
      <c r="AK26" s="11">
        <v>0</v>
      </c>
      <c r="AL26" s="11">
        <v>395</v>
      </c>
      <c r="AM26" s="32">
        <f t="shared" si="11"/>
        <v>25.769620253164558</v>
      </c>
      <c r="AN26" s="11">
        <v>10179</v>
      </c>
      <c r="AO26" s="11">
        <v>354</v>
      </c>
      <c r="AP26" s="32">
        <f t="shared" si="12"/>
        <v>30.449152542372882</v>
      </c>
      <c r="AQ26" s="11">
        <v>10779</v>
      </c>
      <c r="AR26" s="11">
        <v>0</v>
      </c>
      <c r="AS26" s="32">
        <v>0</v>
      </c>
      <c r="AT26" s="11">
        <v>0</v>
      </c>
      <c r="AU26" s="10">
        <v>19</v>
      </c>
      <c r="AV26" s="15" t="s">
        <v>41</v>
      </c>
      <c r="AW26" s="11">
        <v>480</v>
      </c>
      <c r="AX26" s="32">
        <f t="shared" si="13"/>
        <v>18.90625</v>
      </c>
      <c r="AY26" s="11">
        <v>9075</v>
      </c>
      <c r="AZ26" s="11">
        <v>932</v>
      </c>
      <c r="BA26" s="32">
        <f t="shared" si="14"/>
        <v>11.683476394849786</v>
      </c>
      <c r="BB26" s="11">
        <v>10889</v>
      </c>
      <c r="BC26" s="11">
        <v>300</v>
      </c>
      <c r="BD26" s="32">
        <f t="shared" si="15"/>
        <v>19.306666666666668</v>
      </c>
      <c r="BE26" s="11">
        <v>5792</v>
      </c>
      <c r="BF26" s="11">
        <v>60</v>
      </c>
      <c r="BG26" s="32">
        <f t="shared" si="16"/>
        <v>19.2</v>
      </c>
      <c r="BH26" s="11">
        <v>1152</v>
      </c>
      <c r="BI26" s="11">
        <v>405</v>
      </c>
      <c r="BJ26" s="32">
        <f t="shared" si="17"/>
        <v>11.338271604938271</v>
      </c>
      <c r="BK26" s="11">
        <v>4592</v>
      </c>
      <c r="BL26" s="11">
        <v>5</v>
      </c>
      <c r="BM26" s="32">
        <f t="shared" si="23"/>
        <v>135.4</v>
      </c>
      <c r="BN26" s="11">
        <v>677</v>
      </c>
      <c r="BO26" s="10">
        <v>19</v>
      </c>
      <c r="BP26" s="15" t="s">
        <v>41</v>
      </c>
      <c r="BQ26" s="11">
        <v>71</v>
      </c>
      <c r="BR26" s="32">
        <f t="shared" si="18"/>
        <v>13.873239436619718</v>
      </c>
      <c r="BS26" s="11">
        <v>985</v>
      </c>
      <c r="BT26" s="11">
        <v>120</v>
      </c>
      <c r="BU26" s="32">
        <f t="shared" si="19"/>
        <v>9.2333333333333325</v>
      </c>
      <c r="BV26" s="11">
        <v>1108</v>
      </c>
      <c r="BW26" s="11">
        <v>508</v>
      </c>
      <c r="BX26" s="32">
        <f t="shared" si="20"/>
        <v>10.46259842519685</v>
      </c>
      <c r="BY26" s="11">
        <v>5315</v>
      </c>
      <c r="BZ26" s="98">
        <f t="shared" si="24"/>
        <v>13192</v>
      </c>
      <c r="CA26" s="35">
        <f t="shared" si="21"/>
        <v>19.953380836870831</v>
      </c>
      <c r="CB26" s="12">
        <f t="shared" si="0"/>
        <v>263225</v>
      </c>
    </row>
    <row r="27" spans="1:80" ht="17.25" customHeight="1" x14ac:dyDescent="0.25">
      <c r="A27" s="10">
        <v>20</v>
      </c>
      <c r="B27" s="13" t="s">
        <v>42</v>
      </c>
      <c r="C27" s="11">
        <v>23</v>
      </c>
      <c r="D27" s="32">
        <f t="shared" si="1"/>
        <v>20</v>
      </c>
      <c r="E27" s="11">
        <v>460</v>
      </c>
      <c r="F27" s="11">
        <v>9700</v>
      </c>
      <c r="G27" s="32">
        <f t="shared" si="2"/>
        <v>22.587835051546392</v>
      </c>
      <c r="H27" s="11">
        <v>219102</v>
      </c>
      <c r="I27" s="11">
        <v>7850</v>
      </c>
      <c r="J27" s="32">
        <f t="shared" si="3"/>
        <v>19.571210191082802</v>
      </c>
      <c r="K27" s="11">
        <v>153634</v>
      </c>
      <c r="L27" s="11">
        <v>0</v>
      </c>
      <c r="M27" s="32">
        <v>0</v>
      </c>
      <c r="N27" s="11">
        <v>0</v>
      </c>
      <c r="O27" s="11">
        <v>930</v>
      </c>
      <c r="P27" s="32">
        <f t="shared" si="5"/>
        <v>25.467741935483872</v>
      </c>
      <c r="Q27" s="11">
        <v>23685</v>
      </c>
      <c r="R27" s="11">
        <v>1135</v>
      </c>
      <c r="S27" s="32">
        <f t="shared" si="6"/>
        <v>22.907488986784141</v>
      </c>
      <c r="T27" s="11">
        <v>26000</v>
      </c>
      <c r="U27" s="11">
        <v>828</v>
      </c>
      <c r="V27" s="32">
        <f t="shared" si="7"/>
        <v>20.404589371980677</v>
      </c>
      <c r="W27" s="11">
        <v>16895</v>
      </c>
      <c r="X27" s="10">
        <v>20</v>
      </c>
      <c r="Y27" s="15" t="s">
        <v>42</v>
      </c>
      <c r="Z27" s="11">
        <v>745</v>
      </c>
      <c r="AA27" s="32">
        <f t="shared" si="8"/>
        <v>29.919463087248321</v>
      </c>
      <c r="AB27" s="11">
        <v>22290</v>
      </c>
      <c r="AC27" s="11">
        <v>1167</v>
      </c>
      <c r="AD27" s="32">
        <f t="shared" si="22"/>
        <v>9.8003427592116541</v>
      </c>
      <c r="AE27" s="11">
        <v>11437</v>
      </c>
      <c r="AF27" s="11">
        <v>0</v>
      </c>
      <c r="AG27" s="32">
        <v>0</v>
      </c>
      <c r="AH27" s="11">
        <v>0</v>
      </c>
      <c r="AI27" s="11">
        <v>0</v>
      </c>
      <c r="AJ27" s="32">
        <v>0</v>
      </c>
      <c r="AK27" s="11">
        <v>0</v>
      </c>
      <c r="AL27" s="11">
        <v>4228</v>
      </c>
      <c r="AM27" s="32">
        <f t="shared" si="11"/>
        <v>6.4877010406811735</v>
      </c>
      <c r="AN27" s="11">
        <v>27430</v>
      </c>
      <c r="AO27" s="11">
        <v>1925</v>
      </c>
      <c r="AP27" s="32">
        <f t="shared" si="12"/>
        <v>20.8</v>
      </c>
      <c r="AQ27" s="11">
        <v>40040</v>
      </c>
      <c r="AR27" s="11">
        <v>0</v>
      </c>
      <c r="AS27" s="32">
        <v>0</v>
      </c>
      <c r="AT27" s="11">
        <v>0</v>
      </c>
      <c r="AU27" s="10">
        <v>20</v>
      </c>
      <c r="AV27" s="15" t="s">
        <v>42</v>
      </c>
      <c r="AW27" s="11">
        <v>525</v>
      </c>
      <c r="AX27" s="32">
        <f t="shared" si="13"/>
        <v>3.4285714285714284</v>
      </c>
      <c r="AY27" s="11">
        <v>1800</v>
      </c>
      <c r="AZ27" s="11">
        <v>771</v>
      </c>
      <c r="BA27" s="32">
        <f t="shared" si="14"/>
        <v>20.894941634241246</v>
      </c>
      <c r="BB27" s="11">
        <v>16110</v>
      </c>
      <c r="BC27" s="11">
        <v>5215</v>
      </c>
      <c r="BD27" s="32">
        <f t="shared" si="15"/>
        <v>15.138063279002877</v>
      </c>
      <c r="BE27" s="11">
        <v>78945</v>
      </c>
      <c r="BF27" s="11">
        <v>1800</v>
      </c>
      <c r="BG27" s="32">
        <f t="shared" si="16"/>
        <v>14.383333333333333</v>
      </c>
      <c r="BH27" s="11">
        <v>25890</v>
      </c>
      <c r="BI27" s="11">
        <v>405</v>
      </c>
      <c r="BJ27" s="32">
        <f t="shared" si="17"/>
        <v>12.975308641975309</v>
      </c>
      <c r="BK27" s="11">
        <v>5255</v>
      </c>
      <c r="BL27" s="11">
        <v>14</v>
      </c>
      <c r="BM27" s="32">
        <f t="shared" si="23"/>
        <v>96.428571428571431</v>
      </c>
      <c r="BN27" s="11">
        <v>1350</v>
      </c>
      <c r="BO27" s="10">
        <v>20</v>
      </c>
      <c r="BP27" s="15" t="s">
        <v>42</v>
      </c>
      <c r="BQ27" s="11">
        <v>128</v>
      </c>
      <c r="BR27" s="32">
        <f t="shared" si="18"/>
        <v>15.8984375</v>
      </c>
      <c r="BS27" s="11">
        <v>2035</v>
      </c>
      <c r="BT27" s="11">
        <v>870</v>
      </c>
      <c r="BU27" s="32">
        <f t="shared" si="19"/>
        <v>5.9080459770114944</v>
      </c>
      <c r="BV27" s="11">
        <v>5140</v>
      </c>
      <c r="BW27" s="11">
        <v>743</v>
      </c>
      <c r="BX27" s="32">
        <f t="shared" si="20"/>
        <v>7.4333781965006729</v>
      </c>
      <c r="BY27" s="11">
        <v>5523</v>
      </c>
      <c r="BZ27" s="98">
        <f t="shared" si="24"/>
        <v>39002</v>
      </c>
      <c r="CA27" s="35">
        <f t="shared" si="21"/>
        <v>17.512460899441056</v>
      </c>
      <c r="CB27" s="12">
        <f t="shared" si="0"/>
        <v>683021</v>
      </c>
    </row>
    <row r="28" spans="1:80" ht="17.25" customHeight="1" x14ac:dyDescent="0.25">
      <c r="A28" s="27">
        <v>21</v>
      </c>
      <c r="B28" s="28" t="s">
        <v>43</v>
      </c>
      <c r="C28" s="14">
        <v>61</v>
      </c>
      <c r="D28" s="32">
        <f t="shared" si="1"/>
        <v>29.508196721311474</v>
      </c>
      <c r="E28" s="14">
        <v>1800</v>
      </c>
      <c r="F28" s="14">
        <v>36</v>
      </c>
      <c r="G28" s="32">
        <f t="shared" si="2"/>
        <v>15.277777777777779</v>
      </c>
      <c r="H28" s="14">
        <v>550</v>
      </c>
      <c r="I28" s="14">
        <v>2224</v>
      </c>
      <c r="J28" s="32">
        <f t="shared" si="3"/>
        <v>22.482014388489208</v>
      </c>
      <c r="K28" s="14">
        <v>50000</v>
      </c>
      <c r="L28" s="14">
        <v>2</v>
      </c>
      <c r="M28" s="32">
        <f t="shared" si="4"/>
        <v>116</v>
      </c>
      <c r="N28" s="14">
        <v>232</v>
      </c>
      <c r="O28" s="14">
        <v>2650</v>
      </c>
      <c r="P28" s="32">
        <f t="shared" si="5"/>
        <v>18.939622641509434</v>
      </c>
      <c r="Q28" s="14">
        <v>50190</v>
      </c>
      <c r="R28" s="14">
        <v>1025</v>
      </c>
      <c r="S28" s="32">
        <f t="shared" si="6"/>
        <v>20.216585365853657</v>
      </c>
      <c r="T28" s="14">
        <v>20722</v>
      </c>
      <c r="U28" s="14">
        <v>648</v>
      </c>
      <c r="V28" s="32">
        <f t="shared" si="7"/>
        <v>19.373456790123456</v>
      </c>
      <c r="W28" s="14">
        <v>12554</v>
      </c>
      <c r="X28" s="27">
        <v>21</v>
      </c>
      <c r="Y28" s="29" t="s">
        <v>43</v>
      </c>
      <c r="Z28" s="14">
        <v>1217</v>
      </c>
      <c r="AA28" s="32">
        <f t="shared" si="8"/>
        <v>25</v>
      </c>
      <c r="AB28" s="14">
        <v>30425</v>
      </c>
      <c r="AC28" s="14">
        <v>670</v>
      </c>
      <c r="AD28" s="32">
        <f t="shared" si="22"/>
        <v>8.2447761194029852</v>
      </c>
      <c r="AE28" s="14">
        <v>5524</v>
      </c>
      <c r="AF28" s="14">
        <v>31</v>
      </c>
      <c r="AG28" s="32">
        <f t="shared" si="9"/>
        <v>5</v>
      </c>
      <c r="AH28" s="14">
        <v>155</v>
      </c>
      <c r="AI28" s="14">
        <v>4</v>
      </c>
      <c r="AJ28" s="32">
        <f t="shared" si="10"/>
        <v>65</v>
      </c>
      <c r="AK28" s="14">
        <v>260</v>
      </c>
      <c r="AL28" s="14">
        <v>1317</v>
      </c>
      <c r="AM28" s="32">
        <f t="shared" si="11"/>
        <v>15.175398633257403</v>
      </c>
      <c r="AN28" s="14">
        <v>19986</v>
      </c>
      <c r="AO28" s="14">
        <v>1010</v>
      </c>
      <c r="AP28" s="32">
        <f t="shared" si="12"/>
        <v>20.739603960396039</v>
      </c>
      <c r="AQ28" s="14">
        <v>20947</v>
      </c>
      <c r="AR28" s="14">
        <v>0</v>
      </c>
      <c r="AS28" s="32">
        <v>0</v>
      </c>
      <c r="AT28" s="14">
        <v>0</v>
      </c>
      <c r="AU28" s="27">
        <v>21</v>
      </c>
      <c r="AV28" s="29" t="s">
        <v>43</v>
      </c>
      <c r="AW28" s="14">
        <v>1220</v>
      </c>
      <c r="AX28" s="32">
        <f t="shared" si="13"/>
        <v>9.75</v>
      </c>
      <c r="AY28" s="14">
        <v>11895</v>
      </c>
      <c r="AZ28" s="14">
        <v>2402</v>
      </c>
      <c r="BA28" s="32">
        <f t="shared" si="14"/>
        <v>15.612406328059951</v>
      </c>
      <c r="BB28" s="14">
        <v>37501</v>
      </c>
      <c r="BC28" s="14">
        <v>1061</v>
      </c>
      <c r="BD28" s="32">
        <f t="shared" si="15"/>
        <v>10.214891611687088</v>
      </c>
      <c r="BE28" s="14">
        <v>10838</v>
      </c>
      <c r="BF28" s="14">
        <v>1654</v>
      </c>
      <c r="BG28" s="32">
        <f t="shared" si="16"/>
        <v>13.801088270858525</v>
      </c>
      <c r="BH28" s="14">
        <v>22827</v>
      </c>
      <c r="BI28" s="14">
        <v>493</v>
      </c>
      <c r="BJ28" s="32">
        <f t="shared" si="17"/>
        <v>20.446247464503042</v>
      </c>
      <c r="BK28" s="14">
        <v>10080</v>
      </c>
      <c r="BL28" s="14">
        <v>5</v>
      </c>
      <c r="BM28" s="32">
        <f t="shared" si="23"/>
        <v>26.4</v>
      </c>
      <c r="BN28" s="14">
        <v>132</v>
      </c>
      <c r="BO28" s="27">
        <v>21</v>
      </c>
      <c r="BP28" s="29" t="s">
        <v>43</v>
      </c>
      <c r="BQ28" s="14">
        <v>105</v>
      </c>
      <c r="BR28" s="32">
        <f t="shared" si="18"/>
        <v>5.0476190476190474</v>
      </c>
      <c r="BS28" s="14">
        <v>530</v>
      </c>
      <c r="BT28" s="14">
        <v>110</v>
      </c>
      <c r="BU28" s="32">
        <f t="shared" si="19"/>
        <v>9.545454545454545</v>
      </c>
      <c r="BV28" s="14">
        <v>1050</v>
      </c>
      <c r="BW28" s="14">
        <v>405</v>
      </c>
      <c r="BX28" s="32">
        <f t="shared" si="20"/>
        <v>22.592592592592592</v>
      </c>
      <c r="BY28" s="14">
        <v>9150</v>
      </c>
      <c r="BZ28" s="99">
        <f t="shared" si="24"/>
        <v>18350</v>
      </c>
      <c r="CA28" s="35">
        <f t="shared" si="21"/>
        <v>17.294168937329701</v>
      </c>
      <c r="CB28" s="12">
        <f t="shared" si="0"/>
        <v>317348</v>
      </c>
    </row>
    <row r="29" spans="1:80" ht="17.25" customHeight="1" x14ac:dyDescent="0.25">
      <c r="A29" s="10">
        <v>22</v>
      </c>
      <c r="B29" s="13" t="s">
        <v>44</v>
      </c>
      <c r="C29" s="11">
        <v>40</v>
      </c>
      <c r="D29" s="32">
        <f t="shared" si="1"/>
        <v>9</v>
      </c>
      <c r="E29" s="11">
        <v>360</v>
      </c>
      <c r="F29" s="11">
        <v>80</v>
      </c>
      <c r="G29" s="32">
        <f t="shared" si="2"/>
        <v>12.75</v>
      </c>
      <c r="H29" s="11">
        <v>1020</v>
      </c>
      <c r="I29" s="11">
        <v>434</v>
      </c>
      <c r="J29" s="32">
        <f t="shared" si="3"/>
        <v>6.9124423963133639</v>
      </c>
      <c r="K29" s="11">
        <v>3000</v>
      </c>
      <c r="L29" s="11">
        <v>2.8</v>
      </c>
      <c r="M29" s="32">
        <f t="shared" si="4"/>
        <v>75</v>
      </c>
      <c r="N29" s="11">
        <v>210</v>
      </c>
      <c r="O29" s="11">
        <v>90</v>
      </c>
      <c r="P29" s="32">
        <f t="shared" si="5"/>
        <v>4.0333333333333332</v>
      </c>
      <c r="Q29" s="11">
        <v>363</v>
      </c>
      <c r="R29" s="11">
        <v>170</v>
      </c>
      <c r="S29" s="32">
        <f t="shared" si="6"/>
        <v>8.235294117647058</v>
      </c>
      <c r="T29" s="11">
        <v>1400</v>
      </c>
      <c r="U29" s="11">
        <v>46</v>
      </c>
      <c r="V29" s="32">
        <f t="shared" si="7"/>
        <v>21.195652173913043</v>
      </c>
      <c r="W29" s="11">
        <v>975</v>
      </c>
      <c r="X29" s="10">
        <v>22</v>
      </c>
      <c r="Y29" s="15" t="s">
        <v>44</v>
      </c>
      <c r="Z29" s="11">
        <v>75</v>
      </c>
      <c r="AA29" s="32">
        <f t="shared" si="8"/>
        <v>24.733333333333334</v>
      </c>
      <c r="AB29" s="11">
        <v>1855</v>
      </c>
      <c r="AC29" s="11">
        <v>28</v>
      </c>
      <c r="AD29" s="32">
        <f t="shared" si="22"/>
        <v>2.5714285714285716</v>
      </c>
      <c r="AE29" s="11">
        <v>72</v>
      </c>
      <c r="AF29" s="11">
        <v>3</v>
      </c>
      <c r="AG29" s="32">
        <f t="shared" si="9"/>
        <v>5</v>
      </c>
      <c r="AH29" s="11">
        <v>15</v>
      </c>
      <c r="AI29" s="11">
        <v>0</v>
      </c>
      <c r="AJ29" s="32">
        <v>0</v>
      </c>
      <c r="AK29" s="11">
        <v>0</v>
      </c>
      <c r="AL29" s="11">
        <v>30</v>
      </c>
      <c r="AM29" s="32">
        <f t="shared" si="11"/>
        <v>20.399999999999999</v>
      </c>
      <c r="AN29" s="11">
        <v>612</v>
      </c>
      <c r="AO29" s="11">
        <v>10</v>
      </c>
      <c r="AP29" s="32">
        <f t="shared" si="12"/>
        <v>20.9</v>
      </c>
      <c r="AQ29" s="11">
        <v>209</v>
      </c>
      <c r="AR29" s="11">
        <v>0</v>
      </c>
      <c r="AS29" s="32">
        <v>0</v>
      </c>
      <c r="AT29" s="11">
        <v>0</v>
      </c>
      <c r="AU29" s="10">
        <v>22</v>
      </c>
      <c r="AV29" s="15" t="s">
        <v>44</v>
      </c>
      <c r="AW29" s="11">
        <v>129</v>
      </c>
      <c r="AX29" s="32">
        <f t="shared" si="13"/>
        <v>2.4031007751937983</v>
      </c>
      <c r="AY29" s="11">
        <v>310</v>
      </c>
      <c r="AZ29" s="11">
        <v>183</v>
      </c>
      <c r="BA29" s="32">
        <f t="shared" si="14"/>
        <v>66.857923497267763</v>
      </c>
      <c r="BB29" s="11">
        <v>12235</v>
      </c>
      <c r="BC29" s="11">
        <v>216</v>
      </c>
      <c r="BD29" s="32">
        <f t="shared" si="15"/>
        <v>11.111111111111111</v>
      </c>
      <c r="BE29" s="11">
        <v>2400</v>
      </c>
      <c r="BF29" s="11">
        <v>185</v>
      </c>
      <c r="BG29" s="32">
        <f t="shared" si="16"/>
        <v>3.2432432432432434</v>
      </c>
      <c r="BH29" s="11">
        <v>600</v>
      </c>
      <c r="BI29" s="11">
        <v>208</v>
      </c>
      <c r="BJ29" s="32">
        <f t="shared" si="17"/>
        <v>21.78846153846154</v>
      </c>
      <c r="BK29" s="11">
        <v>4532</v>
      </c>
      <c r="BL29" s="11">
        <v>2</v>
      </c>
      <c r="BM29" s="32">
        <f t="shared" si="23"/>
        <v>400</v>
      </c>
      <c r="BN29" s="11">
        <v>800</v>
      </c>
      <c r="BO29" s="10">
        <v>22</v>
      </c>
      <c r="BP29" s="15" t="s">
        <v>44</v>
      </c>
      <c r="BQ29" s="11">
        <v>12</v>
      </c>
      <c r="BR29" s="32">
        <f t="shared" si="18"/>
        <v>10</v>
      </c>
      <c r="BS29" s="11">
        <v>120</v>
      </c>
      <c r="BT29" s="11">
        <v>20</v>
      </c>
      <c r="BU29" s="32">
        <f t="shared" si="19"/>
        <v>8.5</v>
      </c>
      <c r="BV29" s="11">
        <v>170</v>
      </c>
      <c r="BW29" s="11">
        <v>0</v>
      </c>
      <c r="BX29" s="32">
        <v>0</v>
      </c>
      <c r="BY29" s="11">
        <v>0</v>
      </c>
      <c r="BZ29" s="98">
        <f t="shared" si="24"/>
        <v>1963.8</v>
      </c>
      <c r="CA29" s="35">
        <f t="shared" si="21"/>
        <v>15.917099500967513</v>
      </c>
      <c r="CB29" s="12">
        <f t="shared" si="0"/>
        <v>31258</v>
      </c>
    </row>
    <row r="30" spans="1:80" ht="17.25" customHeight="1" x14ac:dyDescent="0.25">
      <c r="A30" s="15"/>
      <c r="B30" s="13" t="s">
        <v>45</v>
      </c>
      <c r="C30" s="33">
        <f>SUM(C8:C29)</f>
        <v>29530</v>
      </c>
      <c r="D30" s="32">
        <f t="shared" si="1"/>
        <v>28.042228242465288</v>
      </c>
      <c r="E30" s="30">
        <f>SUM(E8:E29)</f>
        <v>828087</v>
      </c>
      <c r="F30" s="30">
        <f>SUM(F8:F29)</f>
        <v>32010</v>
      </c>
      <c r="G30" s="32">
        <f t="shared" si="2"/>
        <v>21.771977507029053</v>
      </c>
      <c r="H30" s="30">
        <f t="shared" ref="H30:AB30" si="25">SUM(H8:H29)</f>
        <v>696921</v>
      </c>
      <c r="I30" s="30">
        <f t="shared" si="25"/>
        <v>30115</v>
      </c>
      <c r="J30" s="32">
        <f t="shared" si="3"/>
        <v>21.369682882284575</v>
      </c>
      <c r="K30" s="30">
        <f t="shared" si="25"/>
        <v>643548</v>
      </c>
      <c r="L30" s="30">
        <f t="shared" si="25"/>
        <v>58.3</v>
      </c>
      <c r="M30" s="32">
        <f t="shared" si="4"/>
        <v>121.38936535162951</v>
      </c>
      <c r="N30" s="30">
        <f t="shared" si="25"/>
        <v>7077</v>
      </c>
      <c r="O30" s="30">
        <f t="shared" si="25"/>
        <v>33080</v>
      </c>
      <c r="P30" s="32">
        <f t="shared" si="5"/>
        <v>17.190386940749697</v>
      </c>
      <c r="Q30" s="30">
        <f t="shared" si="25"/>
        <v>568658</v>
      </c>
      <c r="R30" s="30">
        <f t="shared" si="25"/>
        <v>28972</v>
      </c>
      <c r="S30" s="32">
        <f t="shared" si="6"/>
        <v>16.133404666574624</v>
      </c>
      <c r="T30" s="30">
        <f t="shared" si="25"/>
        <v>467417</v>
      </c>
      <c r="U30" s="30">
        <f t="shared" si="25"/>
        <v>21572</v>
      </c>
      <c r="V30" s="32">
        <f t="shared" si="7"/>
        <v>17.774893380307805</v>
      </c>
      <c r="W30" s="30">
        <f t="shared" si="25"/>
        <v>383440</v>
      </c>
      <c r="X30" s="30"/>
      <c r="Y30" s="15" t="s">
        <v>45</v>
      </c>
      <c r="Z30" s="30">
        <f t="shared" si="25"/>
        <v>43615</v>
      </c>
      <c r="AA30" s="32">
        <f t="shared" si="8"/>
        <v>21.314731170468875</v>
      </c>
      <c r="AB30" s="30">
        <f t="shared" si="25"/>
        <v>929642</v>
      </c>
      <c r="AC30" s="30">
        <f t="shared" ref="AC30:BB30" si="26">SUM(AC8:AC29)</f>
        <v>15944</v>
      </c>
      <c r="AD30" s="32">
        <f t="shared" si="22"/>
        <v>7.7000752634219767</v>
      </c>
      <c r="AE30" s="30">
        <f t="shared" si="26"/>
        <v>122770</v>
      </c>
      <c r="AF30" s="30">
        <f t="shared" si="26"/>
        <v>4430</v>
      </c>
      <c r="AG30" s="32">
        <f t="shared" si="9"/>
        <v>7.9632054176072238</v>
      </c>
      <c r="AH30" s="30">
        <f t="shared" si="26"/>
        <v>35277</v>
      </c>
      <c r="AI30" s="30">
        <f t="shared" si="26"/>
        <v>71.8</v>
      </c>
      <c r="AJ30" s="32">
        <f t="shared" si="10"/>
        <v>78.217270194986071</v>
      </c>
      <c r="AK30" s="30">
        <f t="shared" si="26"/>
        <v>5616</v>
      </c>
      <c r="AL30" s="30">
        <f t="shared" si="26"/>
        <v>24334</v>
      </c>
      <c r="AM30" s="32">
        <f t="shared" si="11"/>
        <v>9.9223308950439719</v>
      </c>
      <c r="AN30" s="30">
        <f t="shared" si="26"/>
        <v>241450</v>
      </c>
      <c r="AO30" s="30">
        <f t="shared" si="26"/>
        <v>16994</v>
      </c>
      <c r="AP30" s="32">
        <f t="shared" si="12"/>
        <v>19.651053312933978</v>
      </c>
      <c r="AQ30" s="30">
        <f t="shared" si="26"/>
        <v>333950</v>
      </c>
      <c r="AR30" s="30">
        <f t="shared" si="26"/>
        <v>878</v>
      </c>
      <c r="AS30" s="32">
        <f>AT30/AR30</f>
        <v>15.103644646924829</v>
      </c>
      <c r="AT30" s="30">
        <f t="shared" si="26"/>
        <v>13261</v>
      </c>
      <c r="AU30" s="30"/>
      <c r="AV30" s="15" t="s">
        <v>45</v>
      </c>
      <c r="AW30" s="30">
        <f t="shared" si="26"/>
        <v>15586</v>
      </c>
      <c r="AX30" s="32">
        <f t="shared" si="13"/>
        <v>9.2825612729372509</v>
      </c>
      <c r="AY30" s="30">
        <f t="shared" si="26"/>
        <v>144678</v>
      </c>
      <c r="AZ30" s="30">
        <f t="shared" si="26"/>
        <v>39947</v>
      </c>
      <c r="BA30" s="32">
        <f t="shared" si="14"/>
        <v>11.785215410418806</v>
      </c>
      <c r="BB30" s="30">
        <f t="shared" si="26"/>
        <v>470784</v>
      </c>
      <c r="BC30" s="30">
        <f t="shared" ref="BC30:BW30" si="27">SUM(BC8:BC29)</f>
        <v>24959</v>
      </c>
      <c r="BD30" s="32">
        <f t="shared" si="15"/>
        <v>15.36347610080532</v>
      </c>
      <c r="BE30" s="30">
        <f t="shared" si="27"/>
        <v>383457</v>
      </c>
      <c r="BF30" s="30">
        <f t="shared" si="27"/>
        <v>14616</v>
      </c>
      <c r="BG30" s="32">
        <f t="shared" si="16"/>
        <v>13.243363437328954</v>
      </c>
      <c r="BH30" s="30">
        <f t="shared" si="27"/>
        <v>193565</v>
      </c>
      <c r="BI30" s="30">
        <f t="shared" si="27"/>
        <v>16842</v>
      </c>
      <c r="BJ30" s="32">
        <f t="shared" si="17"/>
        <v>12.686023037643984</v>
      </c>
      <c r="BK30" s="30">
        <f t="shared" si="27"/>
        <v>213658</v>
      </c>
      <c r="BL30" s="30">
        <f t="shared" si="27"/>
        <v>482.19999999999993</v>
      </c>
      <c r="BM30" s="32">
        <f t="shared" si="23"/>
        <v>73.633347158855258</v>
      </c>
      <c r="BN30" s="30">
        <f t="shared" si="27"/>
        <v>35506</v>
      </c>
      <c r="BO30" s="30"/>
      <c r="BP30" s="15" t="s">
        <v>45</v>
      </c>
      <c r="BQ30" s="30">
        <f t="shared" si="27"/>
        <v>3454</v>
      </c>
      <c r="BR30" s="32">
        <f t="shared" si="18"/>
        <v>14.811812391430227</v>
      </c>
      <c r="BS30" s="30">
        <f t="shared" si="27"/>
        <v>51160</v>
      </c>
      <c r="BT30" s="30">
        <f t="shared" si="27"/>
        <v>7482</v>
      </c>
      <c r="BU30" s="32">
        <f t="shared" si="19"/>
        <v>8.118016573108795</v>
      </c>
      <c r="BV30" s="30">
        <f t="shared" si="27"/>
        <v>60739</v>
      </c>
      <c r="BW30" s="30">
        <f t="shared" si="27"/>
        <v>33418</v>
      </c>
      <c r="BX30" s="32">
        <f t="shared" si="20"/>
        <v>9.6175414447303851</v>
      </c>
      <c r="BY30" s="30">
        <f>SUM(BY8:BY29)</f>
        <v>321399</v>
      </c>
      <c r="BZ30" s="98">
        <f t="shared" si="24"/>
        <v>438390.3</v>
      </c>
      <c r="CA30" s="35">
        <f t="shared" si="21"/>
        <v>16.314366444695516</v>
      </c>
      <c r="CB30" s="12">
        <f t="shared" si="0"/>
        <v>7152060</v>
      </c>
    </row>
    <row r="31" spans="1:80" ht="15.75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4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</row>
  </sheetData>
  <mergeCells count="70">
    <mergeCell ref="BY4:CB4"/>
    <mergeCell ref="BO5:BO7"/>
    <mergeCell ref="BP5:BP7"/>
    <mergeCell ref="BZ5:CB5"/>
    <mergeCell ref="BZ6:CB6"/>
    <mergeCell ref="BW5:BY5"/>
    <mergeCell ref="BQ6:BS6"/>
    <mergeCell ref="BT6:BV6"/>
    <mergeCell ref="BT5:BV5"/>
    <mergeCell ref="BQ5:BS5"/>
    <mergeCell ref="BW6:BY6"/>
    <mergeCell ref="X1:AT1"/>
    <mergeCell ref="AU1:BN1"/>
    <mergeCell ref="BO1:CB1"/>
    <mergeCell ref="AQ2:AT2"/>
    <mergeCell ref="AQ3:AT3"/>
    <mergeCell ref="BY2:CB2"/>
    <mergeCell ref="BY3:CB3"/>
    <mergeCell ref="AQ4:AT4"/>
    <mergeCell ref="BK2:BN2"/>
    <mergeCell ref="BK3:BN3"/>
    <mergeCell ref="BK4:BN4"/>
    <mergeCell ref="AC5:AE5"/>
    <mergeCell ref="L5:N5"/>
    <mergeCell ref="O5:Q5"/>
    <mergeCell ref="R5:T5"/>
    <mergeCell ref="R6:T6"/>
    <mergeCell ref="AZ6:BB6"/>
    <mergeCell ref="AR6:AT6"/>
    <mergeCell ref="AW6:AY6"/>
    <mergeCell ref="AI5:AK5"/>
    <mergeCell ref="AI6:AK6"/>
    <mergeCell ref="AL6:AN6"/>
    <mergeCell ref="AO6:AQ6"/>
    <mergeCell ref="AR5:AT5"/>
    <mergeCell ref="AW5:AY5"/>
    <mergeCell ref="U6:W6"/>
    <mergeCell ref="Z6:AB6"/>
    <mergeCell ref="AC6:AE6"/>
    <mergeCell ref="BL6:BN6"/>
    <mergeCell ref="BI5:BK5"/>
    <mergeCell ref="BL5:BN5"/>
    <mergeCell ref="AZ5:BB5"/>
    <mergeCell ref="BC5:BE5"/>
    <mergeCell ref="BF5:BH5"/>
    <mergeCell ref="BC6:BE6"/>
    <mergeCell ref="BF6:BH6"/>
    <mergeCell ref="BI6:BK6"/>
    <mergeCell ref="A1:W1"/>
    <mergeCell ref="T2:W2"/>
    <mergeCell ref="T3:W3"/>
    <mergeCell ref="AL5:AN5"/>
    <mergeCell ref="AO5:AQ5"/>
    <mergeCell ref="U5:W5"/>
    <mergeCell ref="Z5:AB5"/>
    <mergeCell ref="X5:X7"/>
    <mergeCell ref="Y5:Y7"/>
    <mergeCell ref="T4:W4"/>
    <mergeCell ref="AF5:AH5"/>
    <mergeCell ref="A5:A7"/>
    <mergeCell ref="B5:B7"/>
    <mergeCell ref="C5:E5"/>
    <mergeCell ref="F5:H5"/>
    <mergeCell ref="I5:K5"/>
    <mergeCell ref="AF6:AH6"/>
    <mergeCell ref="C6:E6"/>
    <mergeCell ref="F6:H6"/>
    <mergeCell ref="I6:K6"/>
    <mergeCell ref="L6:N6"/>
    <mergeCell ref="O6:Q6"/>
  </mergeCells>
  <conditionalFormatting sqref="AT22">
    <cfRule type="cellIs" dxfId="1" priority="1" stopIfTrue="1" operator="lessThan">
      <formula>200</formula>
    </cfRule>
  </conditionalFormatting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2"/>
  <sheetViews>
    <sheetView topLeftCell="AQ7" workbookViewId="0">
      <selection activeCell="R29" sqref="R29"/>
    </sheetView>
  </sheetViews>
  <sheetFormatPr defaultRowHeight="15" x14ac:dyDescent="0.25"/>
  <cols>
    <col min="1" max="1" width="4.5703125" customWidth="1"/>
    <col min="2" max="2" width="10.140625" customWidth="1"/>
    <col min="3" max="3" width="6.7109375" customWidth="1"/>
    <col min="4" max="4" width="9.42578125" customWidth="1"/>
    <col min="5" max="5" width="8.28515625" customWidth="1"/>
    <col min="6" max="6" width="7.7109375" customWidth="1"/>
    <col min="7" max="7" width="9.28515625" customWidth="1"/>
    <col min="8" max="8" width="7.7109375" customWidth="1"/>
    <col min="9" max="9" width="8.28515625" customWidth="1"/>
    <col min="10" max="10" width="9.140625" customWidth="1"/>
    <col min="11" max="11" width="7.5703125" customWidth="1"/>
    <col min="12" max="12" width="7.42578125" customWidth="1"/>
    <col min="13" max="13" width="8.7109375" customWidth="1"/>
    <col min="14" max="14" width="7.85546875" customWidth="1"/>
    <col min="15" max="15" width="6" customWidth="1"/>
    <col min="16" max="16" width="5.7109375" customWidth="1"/>
    <col min="17" max="17" width="6.42578125" customWidth="1"/>
    <col min="18" max="18" width="7.42578125" customWidth="1"/>
    <col min="19" max="19" width="8.85546875" customWidth="1"/>
    <col min="20" max="20" width="8.140625" customWidth="1"/>
    <col min="21" max="21" width="5.28515625" customWidth="1"/>
    <col min="22" max="22" width="11.42578125" customWidth="1"/>
    <col min="23" max="23" width="7.42578125" customWidth="1"/>
    <col min="24" max="24" width="8.140625" customWidth="1"/>
    <col min="26" max="26" width="7.7109375" customWidth="1"/>
    <col min="27" max="27" width="8.28515625" customWidth="1"/>
    <col min="28" max="28" width="8.140625" customWidth="1"/>
    <col min="29" max="29" width="7.7109375" customWidth="1"/>
    <col min="30" max="30" width="8.28515625" customWidth="1"/>
    <col min="31" max="31" width="8.5703125" customWidth="1"/>
    <col min="32" max="32" width="7.5703125" customWidth="1"/>
    <col min="33" max="33" width="8" customWidth="1"/>
    <col min="34" max="34" width="13.140625" bestFit="1" customWidth="1"/>
    <col min="35" max="35" width="6.140625" customWidth="1"/>
    <col min="36" max="37" width="8" customWidth="1"/>
    <col min="38" max="38" width="6.7109375" customWidth="1"/>
    <col min="39" max="39" width="8.28515625" customWidth="1"/>
    <col min="40" max="40" width="7.5703125" customWidth="1"/>
    <col min="41" max="41" width="5.42578125" customWidth="1"/>
    <col min="42" max="42" width="12.140625" customWidth="1"/>
    <col min="48" max="48" width="13.140625" bestFit="1" customWidth="1"/>
    <col min="51" max="51" width="13.140625" bestFit="1" customWidth="1"/>
  </cols>
  <sheetData>
    <row r="1" spans="1:57" ht="15.75" x14ac:dyDescent="0.25">
      <c r="A1" s="178" t="s">
        <v>149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 t="s">
        <v>149</v>
      </c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4" t="s">
        <v>149</v>
      </c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</row>
    <row r="2" spans="1:57" ht="18" x14ac:dyDescent="0.25">
      <c r="A2" s="105"/>
      <c r="B2" s="105"/>
      <c r="C2" s="105"/>
      <c r="D2" s="105"/>
      <c r="E2" s="105"/>
      <c r="F2" s="105"/>
      <c r="G2" s="105"/>
      <c r="H2" s="105"/>
      <c r="I2" s="105"/>
      <c r="J2" s="175" t="s">
        <v>0</v>
      </c>
      <c r="K2" s="175"/>
      <c r="L2" s="175"/>
      <c r="M2" s="106"/>
      <c r="N2" s="106"/>
      <c r="O2" s="106"/>
      <c r="P2" s="106"/>
      <c r="Q2" s="106"/>
      <c r="R2" s="107"/>
      <c r="S2" s="106"/>
      <c r="T2" s="106"/>
      <c r="U2" s="106"/>
      <c r="V2" s="106"/>
      <c r="W2" s="106"/>
      <c r="X2" s="108"/>
      <c r="Y2" s="108"/>
      <c r="Z2" s="108"/>
      <c r="AA2" s="108"/>
      <c r="AB2" s="108"/>
      <c r="AC2" s="109"/>
      <c r="AD2" s="109"/>
      <c r="AE2" s="109"/>
      <c r="AF2" s="109"/>
      <c r="AG2" s="107"/>
      <c r="AH2" s="107"/>
      <c r="AI2" s="107"/>
      <c r="AJ2" s="106"/>
      <c r="AK2" s="106"/>
      <c r="AL2" s="106"/>
      <c r="AM2" s="106"/>
      <c r="AN2" s="106"/>
      <c r="AO2" s="110"/>
      <c r="AP2" s="110"/>
      <c r="AQ2" s="110"/>
      <c r="AR2" s="110"/>
      <c r="AS2" s="110"/>
      <c r="AT2" s="110"/>
      <c r="AU2" s="111"/>
      <c r="AV2" s="111"/>
      <c r="AW2" s="111"/>
      <c r="AX2" s="175" t="s">
        <v>0</v>
      </c>
      <c r="AY2" s="175"/>
      <c r="AZ2" s="175"/>
      <c r="BA2" s="175"/>
      <c r="BB2" s="112"/>
      <c r="BC2" s="113"/>
      <c r="BD2" s="114"/>
    </row>
    <row r="3" spans="1:57" ht="15.75" x14ac:dyDescent="0.25">
      <c r="A3" s="105"/>
      <c r="B3" s="105"/>
      <c r="C3" s="105"/>
      <c r="D3" s="105"/>
      <c r="E3" s="105"/>
      <c r="F3" s="105"/>
      <c r="G3" s="105"/>
      <c r="H3" s="105"/>
      <c r="I3" s="105"/>
      <c r="J3" s="176" t="s">
        <v>1</v>
      </c>
      <c r="K3" s="176"/>
      <c r="L3" s="176"/>
      <c r="M3" s="115"/>
      <c r="N3" s="115"/>
      <c r="O3" s="115"/>
      <c r="P3" s="115"/>
      <c r="Q3" s="115"/>
      <c r="R3" s="115"/>
      <c r="S3" s="116"/>
      <c r="T3" s="116"/>
      <c r="U3" s="116"/>
      <c r="V3" s="116"/>
      <c r="W3" s="108"/>
      <c r="X3" s="108"/>
      <c r="Y3" s="108"/>
      <c r="Z3" s="177"/>
      <c r="AA3" s="177"/>
      <c r="AB3" s="117"/>
      <c r="AC3" s="1"/>
      <c r="AD3" s="1"/>
      <c r="AE3" s="1"/>
      <c r="AF3" s="1"/>
      <c r="AG3" s="115"/>
      <c r="AH3" s="115"/>
      <c r="AI3" s="115"/>
      <c r="AJ3" s="115"/>
      <c r="AK3" s="115"/>
      <c r="AL3" s="115"/>
      <c r="AM3" s="115"/>
      <c r="AN3" s="107"/>
      <c r="AO3" s="118"/>
      <c r="AP3" s="118"/>
      <c r="AQ3" s="118"/>
      <c r="AR3" s="118"/>
      <c r="AS3" s="118"/>
      <c r="AT3" s="118"/>
      <c r="AU3" s="119"/>
      <c r="AV3" s="119"/>
      <c r="AW3" s="119"/>
      <c r="AX3" s="176" t="s">
        <v>1</v>
      </c>
      <c r="AY3" s="176"/>
      <c r="AZ3" s="176"/>
      <c r="BA3" s="176"/>
      <c r="BB3" s="120"/>
      <c r="BC3" s="121"/>
      <c r="BD3" s="121"/>
    </row>
    <row r="4" spans="1:57" ht="15.75" x14ac:dyDescent="0.25">
      <c r="A4" s="179" t="s">
        <v>150</v>
      </c>
      <c r="B4" s="182" t="s">
        <v>3</v>
      </c>
      <c r="C4" s="183" t="s">
        <v>4</v>
      </c>
      <c r="D4" s="184"/>
      <c r="E4" s="185"/>
      <c r="F4" s="183" t="s">
        <v>5</v>
      </c>
      <c r="G4" s="184"/>
      <c r="H4" s="185"/>
      <c r="I4" s="183" t="s">
        <v>6</v>
      </c>
      <c r="J4" s="184"/>
      <c r="K4" s="185"/>
      <c r="L4" s="183" t="s">
        <v>7</v>
      </c>
      <c r="M4" s="184"/>
      <c r="N4" s="185"/>
      <c r="O4" s="183" t="s">
        <v>8</v>
      </c>
      <c r="P4" s="184"/>
      <c r="Q4" s="185"/>
      <c r="R4" s="183" t="s">
        <v>9</v>
      </c>
      <c r="S4" s="184"/>
      <c r="T4" s="185"/>
      <c r="U4" s="179" t="s">
        <v>150</v>
      </c>
      <c r="V4" s="182" t="s">
        <v>3</v>
      </c>
      <c r="W4" s="183" t="s">
        <v>10</v>
      </c>
      <c r="X4" s="184"/>
      <c r="Y4" s="185"/>
      <c r="Z4" s="183" t="s">
        <v>11</v>
      </c>
      <c r="AA4" s="184"/>
      <c r="AB4" s="185"/>
      <c r="AC4" s="173" t="s">
        <v>12</v>
      </c>
      <c r="AD4" s="173"/>
      <c r="AE4" s="173"/>
      <c r="AF4" s="187" t="s">
        <v>13</v>
      </c>
      <c r="AG4" s="187"/>
      <c r="AH4" s="188"/>
      <c r="AI4" s="186" t="s">
        <v>14</v>
      </c>
      <c r="AJ4" s="187"/>
      <c r="AK4" s="188"/>
      <c r="AL4" s="173" t="s">
        <v>15</v>
      </c>
      <c r="AM4" s="173"/>
      <c r="AN4" s="173"/>
      <c r="AO4" s="179" t="s">
        <v>151</v>
      </c>
      <c r="AP4" s="182" t="s">
        <v>3</v>
      </c>
      <c r="AQ4" s="186" t="s">
        <v>16</v>
      </c>
      <c r="AR4" s="187"/>
      <c r="AS4" s="188"/>
      <c r="AT4" s="186" t="s">
        <v>17</v>
      </c>
      <c r="AU4" s="187"/>
      <c r="AV4" s="188"/>
      <c r="AW4" s="186" t="s">
        <v>18</v>
      </c>
      <c r="AX4" s="187"/>
      <c r="AY4" s="188"/>
      <c r="AZ4" s="186" t="s">
        <v>19</v>
      </c>
      <c r="BA4" s="187"/>
      <c r="BB4" s="188"/>
      <c r="BC4" s="186" t="s">
        <v>20</v>
      </c>
      <c r="BD4" s="187"/>
      <c r="BE4" s="188"/>
    </row>
    <row r="5" spans="1:57" ht="15.75" x14ac:dyDescent="0.25">
      <c r="A5" s="180"/>
      <c r="B5" s="180"/>
      <c r="C5" s="183">
        <v>1</v>
      </c>
      <c r="D5" s="184"/>
      <c r="E5" s="185"/>
      <c r="F5" s="183">
        <v>2</v>
      </c>
      <c r="G5" s="184"/>
      <c r="H5" s="185"/>
      <c r="I5" s="183">
        <v>3</v>
      </c>
      <c r="J5" s="184"/>
      <c r="K5" s="185"/>
      <c r="L5" s="183">
        <v>4</v>
      </c>
      <c r="M5" s="184"/>
      <c r="N5" s="185"/>
      <c r="O5" s="183">
        <v>5</v>
      </c>
      <c r="P5" s="184"/>
      <c r="Q5" s="185"/>
      <c r="R5" s="183">
        <v>6</v>
      </c>
      <c r="S5" s="184"/>
      <c r="T5" s="185"/>
      <c r="U5" s="180"/>
      <c r="V5" s="180"/>
      <c r="W5" s="183">
        <v>7</v>
      </c>
      <c r="X5" s="184"/>
      <c r="Y5" s="185"/>
      <c r="Z5" s="183">
        <v>8</v>
      </c>
      <c r="AA5" s="184"/>
      <c r="AB5" s="185"/>
      <c r="AC5" s="173">
        <v>9</v>
      </c>
      <c r="AD5" s="173"/>
      <c r="AE5" s="173"/>
      <c r="AF5" s="187">
        <v>10</v>
      </c>
      <c r="AG5" s="187"/>
      <c r="AH5" s="188"/>
      <c r="AI5" s="186">
        <v>11</v>
      </c>
      <c r="AJ5" s="187"/>
      <c r="AK5" s="188"/>
      <c r="AL5" s="173">
        <v>12</v>
      </c>
      <c r="AM5" s="173"/>
      <c r="AN5" s="173"/>
      <c r="AO5" s="180"/>
      <c r="AP5" s="180"/>
      <c r="AQ5" s="186">
        <v>13</v>
      </c>
      <c r="AR5" s="187"/>
      <c r="AS5" s="188"/>
      <c r="AT5" s="186">
        <v>14</v>
      </c>
      <c r="AU5" s="187"/>
      <c r="AV5" s="188"/>
      <c r="AW5" s="186">
        <v>15</v>
      </c>
      <c r="AX5" s="187"/>
      <c r="AY5" s="188"/>
      <c r="AZ5" s="186">
        <v>16</v>
      </c>
      <c r="BA5" s="187"/>
      <c r="BB5" s="188"/>
      <c r="BC5" s="186">
        <v>17</v>
      </c>
      <c r="BD5" s="187"/>
      <c r="BE5" s="188"/>
    </row>
    <row r="6" spans="1:57" ht="47.25" x14ac:dyDescent="0.25">
      <c r="A6" s="181"/>
      <c r="B6" s="181"/>
      <c r="C6" s="122" t="s">
        <v>21</v>
      </c>
      <c r="D6" s="122" t="s">
        <v>22</v>
      </c>
      <c r="E6" s="122" t="s">
        <v>152</v>
      </c>
      <c r="F6" s="122" t="s">
        <v>21</v>
      </c>
      <c r="G6" s="122" t="s">
        <v>22</v>
      </c>
      <c r="H6" s="122" t="s">
        <v>152</v>
      </c>
      <c r="I6" s="122" t="s">
        <v>21</v>
      </c>
      <c r="J6" s="122" t="s">
        <v>22</v>
      </c>
      <c r="K6" s="122" t="s">
        <v>152</v>
      </c>
      <c r="L6" s="122" t="s">
        <v>21</v>
      </c>
      <c r="M6" s="122" t="s">
        <v>22</v>
      </c>
      <c r="N6" s="122" t="s">
        <v>152</v>
      </c>
      <c r="O6" s="122" t="s">
        <v>21</v>
      </c>
      <c r="P6" s="122" t="s">
        <v>22</v>
      </c>
      <c r="Q6" s="122" t="s">
        <v>152</v>
      </c>
      <c r="R6" s="122" t="s">
        <v>21</v>
      </c>
      <c r="S6" s="122" t="s">
        <v>22</v>
      </c>
      <c r="T6" s="122" t="s">
        <v>152</v>
      </c>
      <c r="U6" s="181"/>
      <c r="V6" s="181"/>
      <c r="W6" s="122" t="s">
        <v>21</v>
      </c>
      <c r="X6" s="122" t="s">
        <v>22</v>
      </c>
      <c r="Y6" s="122" t="s">
        <v>152</v>
      </c>
      <c r="Z6" s="122" t="s">
        <v>21</v>
      </c>
      <c r="AA6" s="122" t="s">
        <v>22</v>
      </c>
      <c r="AB6" s="122" t="s">
        <v>152</v>
      </c>
      <c r="AC6" s="122" t="s">
        <v>21</v>
      </c>
      <c r="AD6" s="2" t="s">
        <v>22</v>
      </c>
      <c r="AE6" s="122" t="s">
        <v>152</v>
      </c>
      <c r="AF6" s="122" t="s">
        <v>21</v>
      </c>
      <c r="AG6" s="2" t="s">
        <v>22</v>
      </c>
      <c r="AH6" s="122" t="s">
        <v>152</v>
      </c>
      <c r="AI6" s="122" t="s">
        <v>21</v>
      </c>
      <c r="AJ6" s="2" t="s">
        <v>22</v>
      </c>
      <c r="AK6" s="122" t="s">
        <v>152</v>
      </c>
      <c r="AL6" s="122" t="s">
        <v>21</v>
      </c>
      <c r="AM6" s="2" t="s">
        <v>22</v>
      </c>
      <c r="AN6" s="122" t="s">
        <v>152</v>
      </c>
      <c r="AO6" s="181"/>
      <c r="AP6" s="181"/>
      <c r="AQ6" s="122" t="s">
        <v>21</v>
      </c>
      <c r="AR6" s="2" t="s">
        <v>22</v>
      </c>
      <c r="AS6" s="122" t="s">
        <v>152</v>
      </c>
      <c r="AT6" s="122" t="s">
        <v>21</v>
      </c>
      <c r="AU6" s="2" t="s">
        <v>22</v>
      </c>
      <c r="AV6" s="122" t="s">
        <v>152</v>
      </c>
      <c r="AW6" s="122" t="s">
        <v>21</v>
      </c>
      <c r="AX6" s="2" t="s">
        <v>22</v>
      </c>
      <c r="AY6" s="122" t="s">
        <v>152</v>
      </c>
      <c r="AZ6" s="122" t="s">
        <v>21</v>
      </c>
      <c r="BA6" s="2" t="s">
        <v>22</v>
      </c>
      <c r="BB6" s="122" t="s">
        <v>152</v>
      </c>
      <c r="BC6" s="122" t="s">
        <v>21</v>
      </c>
      <c r="BD6" s="2" t="s">
        <v>22</v>
      </c>
      <c r="BE6" s="122" t="s">
        <v>152</v>
      </c>
    </row>
    <row r="7" spans="1:57" ht="15.75" x14ac:dyDescent="0.25">
      <c r="A7" s="123">
        <v>1</v>
      </c>
      <c r="B7" s="123" t="s">
        <v>23</v>
      </c>
      <c r="C7" s="124">
        <v>683</v>
      </c>
      <c r="D7" s="125">
        <v>9303</v>
      </c>
      <c r="E7" s="126">
        <v>12.78</v>
      </c>
      <c r="F7" s="124">
        <v>212</v>
      </c>
      <c r="G7" s="124">
        <v>5364</v>
      </c>
      <c r="H7" s="124">
        <v>21.73</v>
      </c>
      <c r="I7" s="124">
        <v>64</v>
      </c>
      <c r="J7" s="125">
        <v>1797</v>
      </c>
      <c r="K7" s="126">
        <v>28.99</v>
      </c>
      <c r="L7" s="124">
        <v>6</v>
      </c>
      <c r="M7" s="124">
        <v>185</v>
      </c>
      <c r="N7" s="124">
        <v>30.8</v>
      </c>
      <c r="O7" s="124">
        <v>0</v>
      </c>
      <c r="P7" s="124">
        <v>0</v>
      </c>
      <c r="Q7" s="124">
        <v>0</v>
      </c>
      <c r="R7" s="124">
        <v>116</v>
      </c>
      <c r="S7" s="124">
        <v>2000</v>
      </c>
      <c r="T7" s="126">
        <v>17.850000000000001</v>
      </c>
      <c r="U7" s="123">
        <v>1</v>
      </c>
      <c r="V7" s="123" t="s">
        <v>23</v>
      </c>
      <c r="W7" s="124">
        <v>257</v>
      </c>
      <c r="X7" s="124">
        <v>4241</v>
      </c>
      <c r="Y7" s="124">
        <v>15.04</v>
      </c>
      <c r="Z7" s="124">
        <v>16</v>
      </c>
      <c r="AA7" s="124">
        <v>388</v>
      </c>
      <c r="AB7" s="124">
        <v>21.58</v>
      </c>
      <c r="AC7" s="127">
        <v>20</v>
      </c>
      <c r="AD7" s="127">
        <v>307</v>
      </c>
      <c r="AE7" s="127">
        <v>17.07</v>
      </c>
      <c r="AF7" s="127">
        <v>15</v>
      </c>
      <c r="AG7" s="127">
        <v>315</v>
      </c>
      <c r="AH7" s="127">
        <v>26.27</v>
      </c>
      <c r="AI7" s="127">
        <v>10</v>
      </c>
      <c r="AJ7" s="127">
        <v>208</v>
      </c>
      <c r="AK7" s="128">
        <v>26</v>
      </c>
      <c r="AL7" s="127">
        <v>0</v>
      </c>
      <c r="AM7" s="127">
        <v>0</v>
      </c>
      <c r="AN7" s="127">
        <v>0</v>
      </c>
      <c r="AO7" s="124">
        <v>1</v>
      </c>
      <c r="AP7" s="124" t="s">
        <v>23</v>
      </c>
      <c r="AQ7" s="127">
        <v>119</v>
      </c>
      <c r="AR7" s="127">
        <v>1081</v>
      </c>
      <c r="AS7" s="128">
        <f>AR7/AQ7</f>
        <v>9.0840336134453779</v>
      </c>
      <c r="AT7" s="127">
        <v>30</v>
      </c>
      <c r="AU7" s="127">
        <v>238</v>
      </c>
      <c r="AV7" s="128">
        <f>AU7/AT7</f>
        <v>7.9333333333333336</v>
      </c>
      <c r="AW7" s="127">
        <v>0</v>
      </c>
      <c r="AX7" s="127">
        <v>0</v>
      </c>
      <c r="AY7" s="127">
        <v>0</v>
      </c>
      <c r="AZ7" s="127">
        <v>133</v>
      </c>
      <c r="BA7" s="129">
        <v>498</v>
      </c>
      <c r="BB7" s="138">
        <v>4.33</v>
      </c>
      <c r="BC7" s="130">
        <f>C7+F7+I7+L7+O7+R7+W7+Z7+AC7+AF7+AI7+AL7+AQ7+AT7+AW7+AZ7</f>
        <v>1681</v>
      </c>
      <c r="BD7" s="130">
        <f>D7+G7+J7+M7+P7+S7+X7+AA7+AD7+AG7+AJ7+AM7+AR7+AU7+AX7+BA7</f>
        <v>25925</v>
      </c>
      <c r="BE7" s="131">
        <v>14.76</v>
      </c>
    </row>
    <row r="8" spans="1:57" ht="15.75" x14ac:dyDescent="0.25">
      <c r="A8" s="123">
        <v>2</v>
      </c>
      <c r="B8" s="123" t="s">
        <v>24</v>
      </c>
      <c r="C8" s="124">
        <v>1318</v>
      </c>
      <c r="D8" s="125">
        <v>19435</v>
      </c>
      <c r="E8" s="126">
        <v>14.35</v>
      </c>
      <c r="F8" s="124">
        <v>500</v>
      </c>
      <c r="G8" s="124">
        <v>10791</v>
      </c>
      <c r="H8" s="124">
        <v>23.22</v>
      </c>
      <c r="I8" s="124">
        <v>33</v>
      </c>
      <c r="J8" s="125">
        <v>292</v>
      </c>
      <c r="K8" s="126">
        <v>28.99</v>
      </c>
      <c r="L8" s="124">
        <v>6</v>
      </c>
      <c r="M8" s="124">
        <v>70</v>
      </c>
      <c r="N8" s="124">
        <v>11.67</v>
      </c>
      <c r="O8" s="124">
        <v>0</v>
      </c>
      <c r="P8" s="124">
        <v>0</v>
      </c>
      <c r="Q8" s="124">
        <v>0</v>
      </c>
      <c r="R8" s="124">
        <v>14</v>
      </c>
      <c r="S8" s="124">
        <v>462</v>
      </c>
      <c r="T8" s="126">
        <v>31.17</v>
      </c>
      <c r="U8" s="123">
        <v>2</v>
      </c>
      <c r="V8" s="123" t="s">
        <v>24</v>
      </c>
      <c r="W8" s="124">
        <v>227</v>
      </c>
      <c r="X8" s="124">
        <v>642</v>
      </c>
      <c r="Y8" s="124">
        <v>2.75</v>
      </c>
      <c r="Z8" s="124">
        <v>21</v>
      </c>
      <c r="AA8" s="124">
        <v>121</v>
      </c>
      <c r="AB8" s="124">
        <v>11</v>
      </c>
      <c r="AC8" s="127">
        <v>34</v>
      </c>
      <c r="AD8" s="127">
        <v>290</v>
      </c>
      <c r="AE8" s="127">
        <v>9.67</v>
      </c>
      <c r="AF8" s="127">
        <v>14</v>
      </c>
      <c r="AG8" s="127">
        <v>277</v>
      </c>
      <c r="AH8" s="127">
        <v>25.21</v>
      </c>
      <c r="AI8" s="127">
        <v>26</v>
      </c>
      <c r="AJ8" s="127">
        <v>220</v>
      </c>
      <c r="AK8" s="127">
        <v>10</v>
      </c>
      <c r="AL8" s="127">
        <v>2</v>
      </c>
      <c r="AM8" s="127">
        <v>20</v>
      </c>
      <c r="AN8" s="127">
        <v>10</v>
      </c>
      <c r="AO8" s="124">
        <v>2</v>
      </c>
      <c r="AP8" s="124" t="s">
        <v>24</v>
      </c>
      <c r="AQ8" s="127">
        <v>284</v>
      </c>
      <c r="AR8" s="127">
        <v>3226</v>
      </c>
      <c r="AS8" s="128">
        <f t="shared" ref="AS8:AS29" si="0">AR8/AQ8</f>
        <v>11.359154929577464</v>
      </c>
      <c r="AT8" s="127">
        <v>208</v>
      </c>
      <c r="AU8" s="127">
        <v>832</v>
      </c>
      <c r="AV8" s="128">
        <f t="shared" ref="AV8:AV29" si="1">AU8/AT8</f>
        <v>4</v>
      </c>
      <c r="AW8" s="127">
        <v>0</v>
      </c>
      <c r="AX8" s="127">
        <v>0</v>
      </c>
      <c r="AY8" s="127">
        <v>0</v>
      </c>
      <c r="AZ8" s="127">
        <v>123</v>
      </c>
      <c r="BA8" s="129">
        <v>3328</v>
      </c>
      <c r="BB8" s="138">
        <v>40.1</v>
      </c>
      <c r="BC8" s="130">
        <f t="shared" ref="BC8:BC29" si="2">C8+F8+I8+L8+O8+R8+W8+Z8+AC8+AF8+AI8+AL8+AQ8+AT8+AW8+AZ8</f>
        <v>2810</v>
      </c>
      <c r="BD8" s="130">
        <f t="shared" ref="BD8:BD28" si="3">D8+G8+J8+M8+P8+S8+X8+AA8+AD8+AG8+AJ8+AM8+AR8+AU8+AX8+BA8</f>
        <v>40006</v>
      </c>
      <c r="BE8" s="131">
        <v>14.64</v>
      </c>
    </row>
    <row r="9" spans="1:57" ht="15.75" x14ac:dyDescent="0.25">
      <c r="A9" s="123">
        <v>3</v>
      </c>
      <c r="B9" s="123" t="s">
        <v>25</v>
      </c>
      <c r="C9" s="124">
        <v>5885</v>
      </c>
      <c r="D9" s="125">
        <v>70954</v>
      </c>
      <c r="E9" s="126">
        <v>12.65</v>
      </c>
      <c r="F9" s="124">
        <v>943</v>
      </c>
      <c r="G9" s="124">
        <v>11575</v>
      </c>
      <c r="H9" s="124">
        <v>16.3</v>
      </c>
      <c r="I9" s="124">
        <v>156</v>
      </c>
      <c r="J9" s="125">
        <v>2760</v>
      </c>
      <c r="K9" s="126">
        <v>20</v>
      </c>
      <c r="L9" s="124">
        <v>2</v>
      </c>
      <c r="M9" s="124">
        <v>0</v>
      </c>
      <c r="N9" s="124">
        <v>0</v>
      </c>
      <c r="O9" s="124">
        <v>0</v>
      </c>
      <c r="P9" s="124">
        <v>0</v>
      </c>
      <c r="Q9" s="124">
        <v>0</v>
      </c>
      <c r="R9" s="124">
        <v>155</v>
      </c>
      <c r="S9" s="124">
        <v>440</v>
      </c>
      <c r="T9" s="126">
        <v>12.57</v>
      </c>
      <c r="U9" s="123">
        <v>3</v>
      </c>
      <c r="V9" s="123" t="s">
        <v>25</v>
      </c>
      <c r="W9" s="124">
        <v>886</v>
      </c>
      <c r="X9" s="124">
        <v>16207</v>
      </c>
      <c r="Y9" s="124">
        <v>18.21</v>
      </c>
      <c r="Z9" s="124">
        <v>152</v>
      </c>
      <c r="AA9" s="124">
        <v>1357</v>
      </c>
      <c r="AB9" s="124">
        <v>12.12</v>
      </c>
      <c r="AC9" s="127">
        <v>101</v>
      </c>
      <c r="AD9" s="127">
        <v>2388</v>
      </c>
      <c r="AE9" s="127">
        <v>23.88</v>
      </c>
      <c r="AF9" s="127">
        <v>118</v>
      </c>
      <c r="AG9" s="127">
        <v>1820</v>
      </c>
      <c r="AH9" s="127">
        <v>15.69</v>
      </c>
      <c r="AI9" s="127">
        <v>1</v>
      </c>
      <c r="AJ9" s="127">
        <v>0</v>
      </c>
      <c r="AK9" s="127">
        <v>0</v>
      </c>
      <c r="AL9" s="127">
        <v>0</v>
      </c>
      <c r="AM9" s="127">
        <v>0</v>
      </c>
      <c r="AN9" s="127">
        <v>0</v>
      </c>
      <c r="AO9" s="124">
        <v>3</v>
      </c>
      <c r="AP9" s="124" t="s">
        <v>25</v>
      </c>
      <c r="AQ9" s="127">
        <v>260</v>
      </c>
      <c r="AR9" s="127">
        <v>4501</v>
      </c>
      <c r="AS9" s="128">
        <f t="shared" si="0"/>
        <v>17.311538461538461</v>
      </c>
      <c r="AT9" s="127">
        <v>270</v>
      </c>
      <c r="AU9" s="127">
        <v>3105</v>
      </c>
      <c r="AV9" s="128">
        <f t="shared" si="1"/>
        <v>11.5</v>
      </c>
      <c r="AW9" s="127">
        <v>0</v>
      </c>
      <c r="AX9" s="127">
        <v>0</v>
      </c>
      <c r="AY9" s="127">
        <v>0</v>
      </c>
      <c r="AZ9" s="127">
        <v>146</v>
      </c>
      <c r="BA9" s="129">
        <v>2027</v>
      </c>
      <c r="BB9" s="138">
        <v>17.940000000000001</v>
      </c>
      <c r="BC9" s="130">
        <f t="shared" si="2"/>
        <v>9075</v>
      </c>
      <c r="BD9" s="130">
        <f t="shared" si="3"/>
        <v>117134</v>
      </c>
      <c r="BE9" s="131">
        <v>14.01</v>
      </c>
    </row>
    <row r="10" spans="1:57" ht="15.75" x14ac:dyDescent="0.25">
      <c r="A10" s="123">
        <v>4</v>
      </c>
      <c r="B10" s="123" t="s">
        <v>26</v>
      </c>
      <c r="C10" s="124">
        <v>571</v>
      </c>
      <c r="D10" s="125">
        <v>5093</v>
      </c>
      <c r="E10" s="126">
        <v>9.7200000000000006</v>
      </c>
      <c r="F10" s="124">
        <v>439</v>
      </c>
      <c r="G10" s="124">
        <v>9760</v>
      </c>
      <c r="H10" s="126">
        <v>20.9</v>
      </c>
      <c r="I10" s="124">
        <v>16</v>
      </c>
      <c r="J10" s="125">
        <v>348</v>
      </c>
      <c r="K10" s="126">
        <v>28.99</v>
      </c>
      <c r="L10" s="124">
        <v>14</v>
      </c>
      <c r="M10" s="124">
        <v>350</v>
      </c>
      <c r="N10" s="126">
        <v>25</v>
      </c>
      <c r="O10" s="124">
        <v>4</v>
      </c>
      <c r="P10" s="124">
        <v>0</v>
      </c>
      <c r="Q10" s="124">
        <v>0</v>
      </c>
      <c r="R10" s="124">
        <v>43</v>
      </c>
      <c r="S10" s="124">
        <v>900</v>
      </c>
      <c r="T10" s="126">
        <v>28.13</v>
      </c>
      <c r="U10" s="123">
        <v>4</v>
      </c>
      <c r="V10" s="123" t="s">
        <v>26</v>
      </c>
      <c r="W10" s="124">
        <v>145</v>
      </c>
      <c r="X10" s="124">
        <v>523</v>
      </c>
      <c r="Y10" s="124">
        <v>4.1500000000000004</v>
      </c>
      <c r="Z10" s="124">
        <v>10</v>
      </c>
      <c r="AA10" s="124">
        <v>120</v>
      </c>
      <c r="AB10" s="124">
        <v>20</v>
      </c>
      <c r="AC10" s="127">
        <v>37</v>
      </c>
      <c r="AD10" s="127">
        <v>1269</v>
      </c>
      <c r="AE10" s="127">
        <v>38.44</v>
      </c>
      <c r="AF10" s="127">
        <v>81</v>
      </c>
      <c r="AG10" s="127">
        <v>2057</v>
      </c>
      <c r="AH10" s="127">
        <v>25.71</v>
      </c>
      <c r="AI10" s="127">
        <v>21</v>
      </c>
      <c r="AJ10" s="127">
        <v>375</v>
      </c>
      <c r="AK10" s="127">
        <v>18.75</v>
      </c>
      <c r="AL10" s="127">
        <v>0</v>
      </c>
      <c r="AM10" s="127">
        <v>0</v>
      </c>
      <c r="AN10" s="127">
        <v>0</v>
      </c>
      <c r="AO10" s="124">
        <v>4</v>
      </c>
      <c r="AP10" s="124" t="s">
        <v>26</v>
      </c>
      <c r="AQ10" s="127">
        <v>20</v>
      </c>
      <c r="AR10" s="127">
        <v>600</v>
      </c>
      <c r="AS10" s="128">
        <f t="shared" si="0"/>
        <v>30</v>
      </c>
      <c r="AT10" s="127">
        <v>15</v>
      </c>
      <c r="AU10" s="127">
        <v>150</v>
      </c>
      <c r="AV10" s="128">
        <f t="shared" si="1"/>
        <v>10</v>
      </c>
      <c r="AW10" s="127">
        <v>0</v>
      </c>
      <c r="AX10" s="127">
        <v>0</v>
      </c>
      <c r="AY10" s="127">
        <v>0</v>
      </c>
      <c r="AZ10" s="127">
        <v>84</v>
      </c>
      <c r="BA10" s="127">
        <v>2025</v>
      </c>
      <c r="BB10" s="128">
        <v>25.63</v>
      </c>
      <c r="BC10" s="130">
        <f t="shared" si="2"/>
        <v>1500</v>
      </c>
      <c r="BD10" s="130">
        <f t="shared" si="3"/>
        <v>23570</v>
      </c>
      <c r="BE10" s="131">
        <v>16.510000000000002</v>
      </c>
    </row>
    <row r="11" spans="1:57" ht="15.75" x14ac:dyDescent="0.25">
      <c r="A11" s="123">
        <v>5</v>
      </c>
      <c r="B11" s="123" t="s">
        <v>27</v>
      </c>
      <c r="C11" s="124">
        <v>11</v>
      </c>
      <c r="D11" s="125">
        <v>137</v>
      </c>
      <c r="E11" s="126">
        <v>12.44</v>
      </c>
      <c r="F11" s="124">
        <v>197</v>
      </c>
      <c r="G11" s="124">
        <v>6015</v>
      </c>
      <c r="H11" s="124">
        <v>30.13</v>
      </c>
      <c r="I11" s="124">
        <v>33</v>
      </c>
      <c r="J11" s="125">
        <v>1173</v>
      </c>
      <c r="K11" s="126">
        <v>28.99</v>
      </c>
      <c r="L11" s="124">
        <v>33</v>
      </c>
      <c r="M11" s="124">
        <v>750</v>
      </c>
      <c r="N11" s="126">
        <v>25</v>
      </c>
      <c r="O11" s="124">
        <v>0</v>
      </c>
      <c r="P11" s="124">
        <v>0</v>
      </c>
      <c r="Q11" s="124">
        <v>0</v>
      </c>
      <c r="R11" s="124">
        <v>54</v>
      </c>
      <c r="S11" s="124">
        <v>1000</v>
      </c>
      <c r="T11" s="126">
        <v>18.52</v>
      </c>
      <c r="U11" s="123">
        <v>5</v>
      </c>
      <c r="V11" s="123" t="s">
        <v>27</v>
      </c>
      <c r="W11" s="124">
        <v>2</v>
      </c>
      <c r="X11" s="124">
        <v>60</v>
      </c>
      <c r="Y11" s="126">
        <v>20</v>
      </c>
      <c r="Z11" s="124">
        <v>0</v>
      </c>
      <c r="AA11" s="124">
        <v>0</v>
      </c>
      <c r="AB11" s="124">
        <v>0</v>
      </c>
      <c r="AC11" s="127">
        <v>0</v>
      </c>
      <c r="AD11" s="127">
        <v>0</v>
      </c>
      <c r="AE11" s="127">
        <v>0</v>
      </c>
      <c r="AF11" s="127">
        <v>10</v>
      </c>
      <c r="AG11" s="127">
        <v>238</v>
      </c>
      <c r="AH11" s="127">
        <v>23.75</v>
      </c>
      <c r="AI11" s="127">
        <v>0</v>
      </c>
      <c r="AJ11" s="127">
        <v>0</v>
      </c>
      <c r="AK11" s="127">
        <v>0</v>
      </c>
      <c r="AL11" s="127">
        <v>0</v>
      </c>
      <c r="AM11" s="127">
        <v>0</v>
      </c>
      <c r="AN11" s="127">
        <v>0</v>
      </c>
      <c r="AO11" s="124">
        <v>5</v>
      </c>
      <c r="AP11" s="124" t="s">
        <v>27</v>
      </c>
      <c r="AQ11" s="127">
        <v>0</v>
      </c>
      <c r="AR11" s="127">
        <v>0</v>
      </c>
      <c r="AS11" s="128">
        <v>0</v>
      </c>
      <c r="AT11" s="127">
        <v>238</v>
      </c>
      <c r="AU11" s="127">
        <v>1709</v>
      </c>
      <c r="AV11" s="128">
        <f t="shared" si="1"/>
        <v>7.1806722689075633</v>
      </c>
      <c r="AW11" s="127">
        <v>0</v>
      </c>
      <c r="AX11" s="127">
        <v>0</v>
      </c>
      <c r="AY11" s="127">
        <v>0</v>
      </c>
      <c r="AZ11" s="127">
        <v>49</v>
      </c>
      <c r="BA11" s="129">
        <v>624</v>
      </c>
      <c r="BB11" s="138">
        <v>13.56</v>
      </c>
      <c r="BC11" s="130">
        <f t="shared" si="2"/>
        <v>627</v>
      </c>
      <c r="BD11" s="130">
        <f t="shared" si="3"/>
        <v>11706</v>
      </c>
      <c r="BE11" s="131">
        <v>18.510000000000002</v>
      </c>
    </row>
    <row r="12" spans="1:57" ht="15.75" x14ac:dyDescent="0.25">
      <c r="A12" s="132">
        <v>6</v>
      </c>
      <c r="B12" s="123" t="s">
        <v>28</v>
      </c>
      <c r="C12" s="124">
        <v>549</v>
      </c>
      <c r="D12" s="133">
        <v>4745</v>
      </c>
      <c r="E12" s="134">
        <v>8.9700000000000006</v>
      </c>
      <c r="F12" s="135">
        <v>750</v>
      </c>
      <c r="G12" s="135">
        <v>19732</v>
      </c>
      <c r="H12" s="135">
        <v>26.45</v>
      </c>
      <c r="I12" s="135">
        <v>225</v>
      </c>
      <c r="J12" s="125">
        <v>783</v>
      </c>
      <c r="K12" s="126">
        <v>28.99</v>
      </c>
      <c r="L12" s="135">
        <v>54</v>
      </c>
      <c r="M12" s="135">
        <v>827</v>
      </c>
      <c r="N12" s="135">
        <v>21.75</v>
      </c>
      <c r="O12" s="135">
        <v>2</v>
      </c>
      <c r="P12" s="135">
        <v>0</v>
      </c>
      <c r="Q12" s="135">
        <v>0</v>
      </c>
      <c r="R12" s="135">
        <v>180</v>
      </c>
      <c r="S12" s="135">
        <v>1339</v>
      </c>
      <c r="T12" s="134">
        <v>10.8</v>
      </c>
      <c r="U12" s="132">
        <v>6</v>
      </c>
      <c r="V12" s="123" t="s">
        <v>28</v>
      </c>
      <c r="W12" s="135">
        <v>225</v>
      </c>
      <c r="X12" s="135">
        <v>1400</v>
      </c>
      <c r="Y12" s="135">
        <v>14</v>
      </c>
      <c r="Z12" s="135">
        <v>14</v>
      </c>
      <c r="AA12" s="135">
        <v>27</v>
      </c>
      <c r="AB12" s="135">
        <v>13.3</v>
      </c>
      <c r="AC12" s="127">
        <v>40</v>
      </c>
      <c r="AD12" s="135">
        <v>598</v>
      </c>
      <c r="AE12" s="135">
        <v>15.33</v>
      </c>
      <c r="AF12" s="135">
        <v>19</v>
      </c>
      <c r="AG12" s="135">
        <v>747</v>
      </c>
      <c r="AH12" s="135">
        <v>37.33</v>
      </c>
      <c r="AI12" s="135">
        <v>12</v>
      </c>
      <c r="AJ12" s="135">
        <v>284</v>
      </c>
      <c r="AK12" s="135">
        <v>23.67</v>
      </c>
      <c r="AL12" s="135">
        <v>2</v>
      </c>
      <c r="AM12" s="135">
        <v>18</v>
      </c>
      <c r="AN12" s="145">
        <v>9</v>
      </c>
      <c r="AO12" s="136">
        <v>6</v>
      </c>
      <c r="AP12" s="124" t="s">
        <v>28</v>
      </c>
      <c r="AQ12" s="135">
        <v>383</v>
      </c>
      <c r="AR12" s="135">
        <v>3900</v>
      </c>
      <c r="AS12" s="128">
        <f t="shared" si="0"/>
        <v>10.182767624020888</v>
      </c>
      <c r="AT12" s="135">
        <v>470</v>
      </c>
      <c r="AU12" s="135">
        <v>4799</v>
      </c>
      <c r="AV12" s="128">
        <f t="shared" si="1"/>
        <v>10.21063829787234</v>
      </c>
      <c r="AW12" s="135">
        <v>1</v>
      </c>
      <c r="AX12" s="135">
        <v>10</v>
      </c>
      <c r="AY12" s="134">
        <v>10</v>
      </c>
      <c r="AZ12" s="135">
        <v>599</v>
      </c>
      <c r="BA12" s="135">
        <v>3606</v>
      </c>
      <c r="BB12" s="134">
        <v>13.02</v>
      </c>
      <c r="BC12" s="130">
        <f t="shared" si="2"/>
        <v>3525</v>
      </c>
      <c r="BD12" s="130">
        <f t="shared" si="3"/>
        <v>42815</v>
      </c>
      <c r="BE12" s="131">
        <v>15.47</v>
      </c>
    </row>
    <row r="13" spans="1:57" ht="15.75" x14ac:dyDescent="0.25">
      <c r="A13" s="123">
        <v>7</v>
      </c>
      <c r="B13" s="123" t="s">
        <v>29</v>
      </c>
      <c r="C13" s="124">
        <v>205</v>
      </c>
      <c r="D13" s="125">
        <v>2550</v>
      </c>
      <c r="E13" s="126">
        <v>12.44</v>
      </c>
      <c r="F13" s="124">
        <v>439</v>
      </c>
      <c r="G13" s="124">
        <v>10850</v>
      </c>
      <c r="H13" s="124">
        <v>22.46</v>
      </c>
      <c r="I13" s="124">
        <v>17</v>
      </c>
      <c r="J13" s="125">
        <v>323</v>
      </c>
      <c r="K13" s="126">
        <v>28.99</v>
      </c>
      <c r="L13" s="124">
        <v>166</v>
      </c>
      <c r="M13" s="124">
        <v>2061</v>
      </c>
      <c r="N13" s="124">
        <v>19.63</v>
      </c>
      <c r="O13" s="124">
        <v>0</v>
      </c>
      <c r="P13" s="124">
        <v>0</v>
      </c>
      <c r="Q13" s="124">
        <v>0</v>
      </c>
      <c r="R13" s="124">
        <v>46</v>
      </c>
      <c r="S13" s="124">
        <v>310</v>
      </c>
      <c r="T13" s="126">
        <v>10.8</v>
      </c>
      <c r="U13" s="123">
        <v>7</v>
      </c>
      <c r="V13" s="123" t="s">
        <v>29</v>
      </c>
      <c r="W13" s="124">
        <v>1</v>
      </c>
      <c r="X13" s="124">
        <v>14</v>
      </c>
      <c r="Y13" s="126">
        <v>14</v>
      </c>
      <c r="Z13" s="124">
        <v>6</v>
      </c>
      <c r="AA13" s="124">
        <v>53</v>
      </c>
      <c r="AB13" s="124">
        <v>13.33</v>
      </c>
      <c r="AC13" s="127">
        <v>27</v>
      </c>
      <c r="AD13" s="127">
        <v>350</v>
      </c>
      <c r="AE13" s="127">
        <v>19.54</v>
      </c>
      <c r="AF13" s="127">
        <v>2</v>
      </c>
      <c r="AG13" s="127">
        <v>21</v>
      </c>
      <c r="AH13" s="127">
        <v>10.67</v>
      </c>
      <c r="AI13" s="127">
        <v>0</v>
      </c>
      <c r="AJ13" s="127">
        <v>0</v>
      </c>
      <c r="AK13" s="127">
        <v>0</v>
      </c>
      <c r="AL13" s="127">
        <v>1</v>
      </c>
      <c r="AM13" s="127">
        <v>10</v>
      </c>
      <c r="AN13" s="127">
        <v>0</v>
      </c>
      <c r="AO13" s="124">
        <v>7</v>
      </c>
      <c r="AP13" s="124" t="s">
        <v>29</v>
      </c>
      <c r="AQ13" s="127">
        <v>29</v>
      </c>
      <c r="AR13" s="127">
        <v>620</v>
      </c>
      <c r="AS13" s="128">
        <f t="shared" si="0"/>
        <v>21.379310344827587</v>
      </c>
      <c r="AT13" s="127">
        <v>76</v>
      </c>
      <c r="AU13" s="127">
        <v>1310</v>
      </c>
      <c r="AV13" s="128">
        <f t="shared" si="1"/>
        <v>17.236842105263158</v>
      </c>
      <c r="AW13" s="127">
        <v>0</v>
      </c>
      <c r="AX13" s="127">
        <v>0</v>
      </c>
      <c r="AY13" s="127">
        <v>0</v>
      </c>
      <c r="AZ13" s="127">
        <v>333</v>
      </c>
      <c r="BA13" s="129">
        <v>2196</v>
      </c>
      <c r="BB13" s="138">
        <v>18</v>
      </c>
      <c r="BC13" s="130">
        <f t="shared" si="2"/>
        <v>1348</v>
      </c>
      <c r="BD13" s="130">
        <f t="shared" si="3"/>
        <v>20668</v>
      </c>
      <c r="BE13" s="131">
        <v>19.05</v>
      </c>
    </row>
    <row r="14" spans="1:57" ht="15.75" x14ac:dyDescent="0.25">
      <c r="A14" s="123">
        <v>8</v>
      </c>
      <c r="B14" s="123" t="s">
        <v>30</v>
      </c>
      <c r="C14" s="124">
        <v>157</v>
      </c>
      <c r="D14" s="125">
        <v>1953</v>
      </c>
      <c r="E14" s="126">
        <v>12.44</v>
      </c>
      <c r="F14" s="124">
        <v>911</v>
      </c>
      <c r="G14" s="124">
        <v>27242</v>
      </c>
      <c r="H14" s="124">
        <v>29.23</v>
      </c>
      <c r="I14" s="124">
        <v>30</v>
      </c>
      <c r="J14" s="125">
        <v>696</v>
      </c>
      <c r="K14" s="126">
        <v>28.99</v>
      </c>
      <c r="L14" s="124">
        <v>431</v>
      </c>
      <c r="M14" s="124">
        <v>7374</v>
      </c>
      <c r="N14" s="124">
        <v>17.03</v>
      </c>
      <c r="O14" s="124">
        <v>0</v>
      </c>
      <c r="P14" s="124">
        <v>0</v>
      </c>
      <c r="Q14" s="124">
        <v>0</v>
      </c>
      <c r="R14" s="124">
        <v>37</v>
      </c>
      <c r="S14" s="124">
        <v>678</v>
      </c>
      <c r="T14" s="126">
        <v>18.329999999999998</v>
      </c>
      <c r="U14" s="123">
        <v>8</v>
      </c>
      <c r="V14" s="123" t="s">
        <v>30</v>
      </c>
      <c r="W14" s="124">
        <v>6</v>
      </c>
      <c r="X14" s="124">
        <v>38</v>
      </c>
      <c r="Y14" s="124">
        <v>6.33</v>
      </c>
      <c r="Z14" s="124">
        <v>2</v>
      </c>
      <c r="AA14" s="124">
        <v>0</v>
      </c>
      <c r="AB14" s="124">
        <v>0</v>
      </c>
      <c r="AC14" s="127">
        <v>26</v>
      </c>
      <c r="AD14" s="127">
        <v>700</v>
      </c>
      <c r="AE14" s="127">
        <v>29.16</v>
      </c>
      <c r="AF14" s="127">
        <v>4</v>
      </c>
      <c r="AG14" s="127">
        <v>120</v>
      </c>
      <c r="AH14" s="128">
        <v>30</v>
      </c>
      <c r="AI14" s="127">
        <v>3</v>
      </c>
      <c r="AJ14" s="127">
        <v>25</v>
      </c>
      <c r="AK14" s="127">
        <v>8.33</v>
      </c>
      <c r="AL14" s="127">
        <v>0</v>
      </c>
      <c r="AM14" s="127">
        <v>0</v>
      </c>
      <c r="AN14" s="127">
        <v>0</v>
      </c>
      <c r="AO14" s="124">
        <v>8</v>
      </c>
      <c r="AP14" s="124" t="s">
        <v>30</v>
      </c>
      <c r="AQ14" s="127">
        <v>2800</v>
      </c>
      <c r="AR14" s="127">
        <v>24640</v>
      </c>
      <c r="AS14" s="128">
        <f t="shared" si="0"/>
        <v>8.8000000000000007</v>
      </c>
      <c r="AT14" s="127">
        <v>230</v>
      </c>
      <c r="AU14" s="127">
        <v>3749</v>
      </c>
      <c r="AV14" s="128">
        <f t="shared" si="1"/>
        <v>16.3</v>
      </c>
      <c r="AW14" s="127">
        <v>0</v>
      </c>
      <c r="AX14" s="127">
        <v>0</v>
      </c>
      <c r="AY14" s="127">
        <v>0</v>
      </c>
      <c r="AZ14" s="127">
        <v>310</v>
      </c>
      <c r="BA14" s="129">
        <v>2387</v>
      </c>
      <c r="BB14" s="138">
        <v>10.75</v>
      </c>
      <c r="BC14" s="130">
        <f t="shared" si="2"/>
        <v>4947</v>
      </c>
      <c r="BD14" s="130">
        <f t="shared" si="3"/>
        <v>69602</v>
      </c>
      <c r="BE14" s="131">
        <v>14.28</v>
      </c>
    </row>
    <row r="15" spans="1:57" ht="15.75" x14ac:dyDescent="0.25">
      <c r="A15" s="123">
        <v>9</v>
      </c>
      <c r="B15" s="123" t="s">
        <v>31</v>
      </c>
      <c r="C15" s="124">
        <v>20</v>
      </c>
      <c r="D15" s="125">
        <v>249</v>
      </c>
      <c r="E15" s="126">
        <v>12.44</v>
      </c>
      <c r="F15" s="124">
        <v>528</v>
      </c>
      <c r="G15" s="124">
        <v>10000</v>
      </c>
      <c r="H15" s="124">
        <v>18.93</v>
      </c>
      <c r="I15" s="124">
        <v>278</v>
      </c>
      <c r="J15" s="125">
        <v>4867</v>
      </c>
      <c r="K15" s="126">
        <v>17.5</v>
      </c>
      <c r="L15" s="124">
        <v>197</v>
      </c>
      <c r="M15" s="124">
        <v>3247</v>
      </c>
      <c r="N15" s="126">
        <v>17</v>
      </c>
      <c r="O15" s="124">
        <v>0</v>
      </c>
      <c r="P15" s="124">
        <v>0</v>
      </c>
      <c r="Q15" s="124">
        <v>0</v>
      </c>
      <c r="R15" s="124">
        <v>46</v>
      </c>
      <c r="S15" s="124">
        <v>465</v>
      </c>
      <c r="T15" s="126">
        <v>12.56</v>
      </c>
      <c r="U15" s="123">
        <v>9</v>
      </c>
      <c r="V15" s="123" t="s">
        <v>31</v>
      </c>
      <c r="W15" s="124">
        <v>0</v>
      </c>
      <c r="X15" s="124">
        <v>0</v>
      </c>
      <c r="Y15" s="124">
        <v>0</v>
      </c>
      <c r="Z15" s="124">
        <v>0</v>
      </c>
      <c r="AA15" s="124">
        <v>0</v>
      </c>
      <c r="AB15" s="124">
        <v>0</v>
      </c>
      <c r="AC15" s="127">
        <v>4</v>
      </c>
      <c r="AD15" s="127">
        <v>70</v>
      </c>
      <c r="AE15" s="127">
        <v>17.5</v>
      </c>
      <c r="AF15" s="127">
        <v>6</v>
      </c>
      <c r="AG15" s="127">
        <v>108</v>
      </c>
      <c r="AH15" s="128">
        <v>18</v>
      </c>
      <c r="AI15" s="127">
        <v>2</v>
      </c>
      <c r="AJ15" s="127">
        <v>33</v>
      </c>
      <c r="AK15" s="127">
        <v>16.5</v>
      </c>
      <c r="AL15" s="127">
        <v>0</v>
      </c>
      <c r="AM15" s="127">
        <v>0</v>
      </c>
      <c r="AN15" s="127">
        <v>0</v>
      </c>
      <c r="AO15" s="124">
        <v>9</v>
      </c>
      <c r="AP15" s="124" t="s">
        <v>31</v>
      </c>
      <c r="AQ15" s="127">
        <v>10</v>
      </c>
      <c r="AR15" s="127">
        <v>116</v>
      </c>
      <c r="AS15" s="128">
        <f t="shared" si="0"/>
        <v>11.6</v>
      </c>
      <c r="AT15" s="127">
        <v>10</v>
      </c>
      <c r="AU15" s="127">
        <v>135</v>
      </c>
      <c r="AV15" s="128">
        <f t="shared" si="1"/>
        <v>13.5</v>
      </c>
      <c r="AW15" s="127">
        <v>6</v>
      </c>
      <c r="AX15" s="127">
        <v>65</v>
      </c>
      <c r="AY15" s="128">
        <f>AX15/AW15</f>
        <v>10.833333333333334</v>
      </c>
      <c r="AZ15" s="3">
        <v>142</v>
      </c>
      <c r="BA15" s="127">
        <v>1000</v>
      </c>
      <c r="BB15" s="128">
        <v>8.33</v>
      </c>
      <c r="BC15" s="130">
        <f t="shared" si="2"/>
        <v>1249</v>
      </c>
      <c r="BD15" s="130">
        <f t="shared" si="3"/>
        <v>20355</v>
      </c>
      <c r="BE15" s="131">
        <v>16.32</v>
      </c>
    </row>
    <row r="16" spans="1:57" ht="15.75" x14ac:dyDescent="0.25">
      <c r="A16" s="123">
        <v>10</v>
      </c>
      <c r="B16" s="123" t="s">
        <v>32</v>
      </c>
      <c r="C16" s="124">
        <v>8</v>
      </c>
      <c r="D16" s="125">
        <v>100</v>
      </c>
      <c r="E16" s="126">
        <v>12.44</v>
      </c>
      <c r="F16" s="124">
        <v>760</v>
      </c>
      <c r="G16" s="124">
        <v>23562</v>
      </c>
      <c r="H16" s="124">
        <v>30.13</v>
      </c>
      <c r="I16" s="124">
        <v>372</v>
      </c>
      <c r="J16" s="125">
        <v>7011</v>
      </c>
      <c r="K16" s="126">
        <v>17.84</v>
      </c>
      <c r="L16" s="124">
        <v>354</v>
      </c>
      <c r="M16" s="124">
        <v>4000</v>
      </c>
      <c r="N16" s="126">
        <v>11.49</v>
      </c>
      <c r="O16" s="124">
        <v>0</v>
      </c>
      <c r="P16" s="124">
        <v>0</v>
      </c>
      <c r="Q16" s="124">
        <v>0</v>
      </c>
      <c r="R16" s="124">
        <v>48</v>
      </c>
      <c r="S16" s="124">
        <v>942</v>
      </c>
      <c r="T16" s="126">
        <v>19.62</v>
      </c>
      <c r="U16" s="123">
        <v>10</v>
      </c>
      <c r="V16" s="123" t="s">
        <v>32</v>
      </c>
      <c r="W16" s="124">
        <v>4</v>
      </c>
      <c r="X16" s="124">
        <v>0</v>
      </c>
      <c r="Y16" s="124">
        <v>0</v>
      </c>
      <c r="Z16" s="124">
        <v>0</v>
      </c>
      <c r="AA16" s="124">
        <v>0</v>
      </c>
      <c r="AB16" s="124">
        <v>0</v>
      </c>
      <c r="AC16" s="127">
        <v>0</v>
      </c>
      <c r="AD16" s="127">
        <v>0</v>
      </c>
      <c r="AE16" s="127">
        <v>0</v>
      </c>
      <c r="AF16" s="127">
        <v>0</v>
      </c>
      <c r="AG16" s="127">
        <v>0</v>
      </c>
      <c r="AH16" s="127">
        <v>0</v>
      </c>
      <c r="AI16" s="127">
        <v>0</v>
      </c>
      <c r="AJ16" s="127">
        <v>0</v>
      </c>
      <c r="AK16" s="127">
        <v>0</v>
      </c>
      <c r="AL16" s="127">
        <v>1</v>
      </c>
      <c r="AM16" s="127">
        <v>0</v>
      </c>
      <c r="AN16" s="127">
        <v>0</v>
      </c>
      <c r="AO16" s="124">
        <v>10</v>
      </c>
      <c r="AP16" s="124" t="s">
        <v>32</v>
      </c>
      <c r="AQ16" s="127">
        <v>131</v>
      </c>
      <c r="AR16" s="127">
        <v>1500</v>
      </c>
      <c r="AS16" s="128">
        <f t="shared" si="0"/>
        <v>11.450381679389313</v>
      </c>
      <c r="AT16" s="127">
        <v>88</v>
      </c>
      <c r="AU16" s="127">
        <v>1200</v>
      </c>
      <c r="AV16" s="128">
        <f t="shared" si="1"/>
        <v>13.636363636363637</v>
      </c>
      <c r="AW16" s="127">
        <v>1</v>
      </c>
      <c r="AX16" s="127">
        <v>10</v>
      </c>
      <c r="AY16" s="128">
        <f>AX16/AW16</f>
        <v>10</v>
      </c>
      <c r="AZ16" s="127">
        <v>485</v>
      </c>
      <c r="BA16" s="129">
        <v>748</v>
      </c>
      <c r="BB16" s="138">
        <v>3.4</v>
      </c>
      <c r="BC16" s="130">
        <f t="shared" si="2"/>
        <v>2252</v>
      </c>
      <c r="BD16" s="130">
        <f t="shared" si="3"/>
        <v>39073</v>
      </c>
      <c r="BE16" s="131">
        <v>19.12</v>
      </c>
    </row>
    <row r="17" spans="1:57" ht="15.75" x14ac:dyDescent="0.25">
      <c r="A17" s="123">
        <v>11</v>
      </c>
      <c r="B17" s="123" t="s">
        <v>33</v>
      </c>
      <c r="C17" s="124">
        <v>8</v>
      </c>
      <c r="D17" s="125">
        <v>249</v>
      </c>
      <c r="E17" s="126">
        <v>12.44</v>
      </c>
      <c r="F17" s="124">
        <v>342</v>
      </c>
      <c r="G17" s="124">
        <v>10106</v>
      </c>
      <c r="H17" s="124">
        <v>27.24</v>
      </c>
      <c r="I17" s="124">
        <v>160</v>
      </c>
      <c r="J17" s="125">
        <v>5450</v>
      </c>
      <c r="K17" s="126">
        <v>28.99</v>
      </c>
      <c r="L17" s="124">
        <v>102</v>
      </c>
      <c r="M17" s="124">
        <v>2828</v>
      </c>
      <c r="N17" s="124">
        <v>24.17</v>
      </c>
      <c r="O17" s="124">
        <v>0</v>
      </c>
      <c r="P17" s="124">
        <v>0</v>
      </c>
      <c r="Q17" s="124">
        <v>0</v>
      </c>
      <c r="R17" s="124">
        <v>49</v>
      </c>
      <c r="S17" s="124">
        <v>1913</v>
      </c>
      <c r="T17" s="126">
        <v>30.36</v>
      </c>
      <c r="U17" s="123">
        <v>11</v>
      </c>
      <c r="V17" s="123" t="s">
        <v>33</v>
      </c>
      <c r="W17" s="124">
        <v>7</v>
      </c>
      <c r="X17" s="124">
        <v>114</v>
      </c>
      <c r="Y17" s="124">
        <v>14.29</v>
      </c>
      <c r="Z17" s="124">
        <v>0</v>
      </c>
      <c r="AA17" s="124">
        <v>0</v>
      </c>
      <c r="AB17" s="124">
        <v>0</v>
      </c>
      <c r="AC17" s="127">
        <v>0</v>
      </c>
      <c r="AD17" s="127">
        <v>0</v>
      </c>
      <c r="AE17" s="127">
        <v>0</v>
      </c>
      <c r="AF17" s="127">
        <v>0</v>
      </c>
      <c r="AG17" s="127">
        <v>0</v>
      </c>
      <c r="AH17" s="127">
        <v>0</v>
      </c>
      <c r="AI17" s="127">
        <v>0</v>
      </c>
      <c r="AJ17" s="127">
        <v>0</v>
      </c>
      <c r="AK17" s="127">
        <v>0</v>
      </c>
      <c r="AL17" s="127">
        <v>10</v>
      </c>
      <c r="AM17" s="127">
        <v>48</v>
      </c>
      <c r="AN17" s="127">
        <v>4.8</v>
      </c>
      <c r="AO17" s="124">
        <v>11</v>
      </c>
      <c r="AP17" s="124" t="s">
        <v>33</v>
      </c>
      <c r="AQ17" s="3">
        <v>45</v>
      </c>
      <c r="AR17" s="3">
        <v>650</v>
      </c>
      <c r="AS17" s="128">
        <f t="shared" si="0"/>
        <v>14.444444444444445</v>
      </c>
      <c r="AT17" s="127">
        <v>56</v>
      </c>
      <c r="AU17" s="127">
        <v>765</v>
      </c>
      <c r="AV17" s="128">
        <f t="shared" si="1"/>
        <v>13.660714285714286</v>
      </c>
      <c r="AW17" s="127">
        <v>0</v>
      </c>
      <c r="AX17" s="127">
        <v>0</v>
      </c>
      <c r="AY17" s="127">
        <v>0</v>
      </c>
      <c r="AZ17" s="127">
        <v>79</v>
      </c>
      <c r="BA17" s="127">
        <v>1886</v>
      </c>
      <c r="BB17" s="128">
        <v>23.87</v>
      </c>
      <c r="BC17" s="130">
        <f t="shared" si="2"/>
        <v>858</v>
      </c>
      <c r="BD17" s="130">
        <f t="shared" si="3"/>
        <v>24009</v>
      </c>
      <c r="BE17" s="131">
        <v>25.06</v>
      </c>
    </row>
    <row r="18" spans="1:57" ht="15.75" x14ac:dyDescent="0.25">
      <c r="A18" s="123">
        <v>12</v>
      </c>
      <c r="B18" s="123" t="s">
        <v>34</v>
      </c>
      <c r="C18" s="124">
        <v>0</v>
      </c>
      <c r="D18" s="125">
        <v>0</v>
      </c>
      <c r="E18" s="126">
        <v>0</v>
      </c>
      <c r="F18" s="124">
        <v>185</v>
      </c>
      <c r="G18" s="124">
        <v>4377</v>
      </c>
      <c r="H18" s="124">
        <v>23.92</v>
      </c>
      <c r="I18" s="124">
        <v>1335</v>
      </c>
      <c r="J18" s="125">
        <v>39687</v>
      </c>
      <c r="K18" s="126">
        <v>28.99</v>
      </c>
      <c r="L18" s="124">
        <v>252</v>
      </c>
      <c r="M18" s="124">
        <v>3125</v>
      </c>
      <c r="N18" s="124">
        <v>14.88</v>
      </c>
      <c r="O18" s="124">
        <v>0</v>
      </c>
      <c r="P18" s="124">
        <v>0</v>
      </c>
      <c r="Q18" s="124">
        <v>0</v>
      </c>
      <c r="R18" s="123">
        <v>100</v>
      </c>
      <c r="S18" s="123">
        <v>1177</v>
      </c>
      <c r="T18" s="151">
        <v>11.77</v>
      </c>
      <c r="U18" s="123">
        <v>12</v>
      </c>
      <c r="V18" s="123" t="s">
        <v>34</v>
      </c>
      <c r="W18" s="124">
        <v>0</v>
      </c>
      <c r="X18" s="124">
        <v>0</v>
      </c>
      <c r="Y18" s="124">
        <v>0</v>
      </c>
      <c r="Z18" s="124">
        <v>0</v>
      </c>
      <c r="AA18" s="124">
        <v>0</v>
      </c>
      <c r="AB18" s="124">
        <v>0</v>
      </c>
      <c r="AC18" s="127">
        <v>0</v>
      </c>
      <c r="AD18" s="127">
        <v>0</v>
      </c>
      <c r="AE18" s="127">
        <v>0</v>
      </c>
      <c r="AF18" s="127">
        <v>0</v>
      </c>
      <c r="AG18" s="127">
        <v>0</v>
      </c>
      <c r="AH18" s="127">
        <v>0</v>
      </c>
      <c r="AI18" s="127">
        <v>0</v>
      </c>
      <c r="AJ18" s="127">
        <v>0</v>
      </c>
      <c r="AK18" s="127">
        <v>0</v>
      </c>
      <c r="AL18" s="127">
        <v>0</v>
      </c>
      <c r="AM18" s="127">
        <v>0</v>
      </c>
      <c r="AN18" s="127">
        <v>0</v>
      </c>
      <c r="AO18" s="124">
        <v>12</v>
      </c>
      <c r="AP18" s="124" t="s">
        <v>34</v>
      </c>
      <c r="AQ18" s="3">
        <v>7</v>
      </c>
      <c r="AR18" s="3">
        <v>68</v>
      </c>
      <c r="AS18" s="128">
        <f t="shared" si="0"/>
        <v>9.7142857142857135</v>
      </c>
      <c r="AT18" s="127">
        <v>5</v>
      </c>
      <c r="AU18" s="127">
        <v>54</v>
      </c>
      <c r="AV18" s="128">
        <f t="shared" si="1"/>
        <v>10.8</v>
      </c>
      <c r="AW18" s="127">
        <v>0</v>
      </c>
      <c r="AX18" s="127">
        <v>0</v>
      </c>
      <c r="AY18" s="127">
        <v>0</v>
      </c>
      <c r="AZ18" s="127">
        <v>116</v>
      </c>
      <c r="BA18" s="129">
        <v>2054</v>
      </c>
      <c r="BB18" s="138">
        <v>20.95</v>
      </c>
      <c r="BC18" s="130">
        <f t="shared" si="2"/>
        <v>2000</v>
      </c>
      <c r="BD18" s="130">
        <f t="shared" si="3"/>
        <v>50542</v>
      </c>
      <c r="BE18" s="131">
        <v>25.63</v>
      </c>
    </row>
    <row r="19" spans="1:57" ht="15.75" x14ac:dyDescent="0.25">
      <c r="A19" s="123">
        <v>13</v>
      </c>
      <c r="B19" s="123" t="s">
        <v>35</v>
      </c>
      <c r="C19" s="124">
        <v>0</v>
      </c>
      <c r="D19" s="125">
        <v>0</v>
      </c>
      <c r="E19" s="126">
        <v>0</v>
      </c>
      <c r="F19" s="124">
        <v>182</v>
      </c>
      <c r="G19" s="124">
        <v>2146</v>
      </c>
      <c r="H19" s="124">
        <v>11.95</v>
      </c>
      <c r="I19" s="124">
        <v>176</v>
      </c>
      <c r="J19" s="125">
        <v>5218</v>
      </c>
      <c r="K19" s="126">
        <v>28.99</v>
      </c>
      <c r="L19" s="124">
        <v>187</v>
      </c>
      <c r="M19" s="124">
        <v>2262</v>
      </c>
      <c r="N19" s="124">
        <v>11.97</v>
      </c>
      <c r="O19" s="124">
        <v>0</v>
      </c>
      <c r="P19" s="124">
        <v>0</v>
      </c>
      <c r="Q19" s="124">
        <v>0</v>
      </c>
      <c r="R19" s="124">
        <v>84</v>
      </c>
      <c r="S19" s="124">
        <v>540</v>
      </c>
      <c r="T19" s="126">
        <v>6.43</v>
      </c>
      <c r="U19" s="123">
        <v>13</v>
      </c>
      <c r="V19" s="123" t="s">
        <v>35</v>
      </c>
      <c r="W19" s="124">
        <v>0</v>
      </c>
      <c r="X19" s="124">
        <v>0</v>
      </c>
      <c r="Y19" s="124">
        <v>0</v>
      </c>
      <c r="Z19" s="124">
        <v>0</v>
      </c>
      <c r="AA19" s="124">
        <v>0</v>
      </c>
      <c r="AB19" s="124">
        <v>0</v>
      </c>
      <c r="AC19" s="127">
        <v>0</v>
      </c>
      <c r="AD19" s="127">
        <v>0</v>
      </c>
      <c r="AE19" s="127">
        <v>0</v>
      </c>
      <c r="AF19" s="127">
        <v>0</v>
      </c>
      <c r="AG19" s="127">
        <v>0</v>
      </c>
      <c r="AH19" s="127">
        <v>0</v>
      </c>
      <c r="AI19" s="127">
        <v>0</v>
      </c>
      <c r="AJ19" s="127">
        <v>0</v>
      </c>
      <c r="AK19" s="127">
        <v>0</v>
      </c>
      <c r="AL19" s="127">
        <v>16</v>
      </c>
      <c r="AM19" s="127">
        <v>104</v>
      </c>
      <c r="AN19" s="127">
        <v>6.5</v>
      </c>
      <c r="AO19" s="124">
        <v>12</v>
      </c>
      <c r="AP19" s="124" t="s">
        <v>34</v>
      </c>
      <c r="AQ19" s="3">
        <v>0</v>
      </c>
      <c r="AR19" s="3">
        <v>0</v>
      </c>
      <c r="AS19" s="128">
        <v>0</v>
      </c>
      <c r="AT19" s="127">
        <v>0</v>
      </c>
      <c r="AU19" s="127">
        <v>0</v>
      </c>
      <c r="AV19" s="128">
        <v>0</v>
      </c>
      <c r="AW19" s="127">
        <v>0</v>
      </c>
      <c r="AX19" s="127">
        <v>0</v>
      </c>
      <c r="AY19" s="127">
        <v>0</v>
      </c>
      <c r="AZ19" s="127">
        <v>148</v>
      </c>
      <c r="BA19" s="129">
        <v>1400</v>
      </c>
      <c r="BB19" s="138">
        <v>9.58</v>
      </c>
      <c r="BC19" s="130">
        <f t="shared" si="2"/>
        <v>793</v>
      </c>
      <c r="BD19" s="130">
        <f t="shared" si="3"/>
        <v>11670</v>
      </c>
      <c r="BE19" s="131">
        <v>14.63</v>
      </c>
    </row>
    <row r="20" spans="1:57" ht="15.75" x14ac:dyDescent="0.25">
      <c r="A20" s="123">
        <v>14</v>
      </c>
      <c r="B20" s="123" t="s">
        <v>36</v>
      </c>
      <c r="C20" s="124">
        <v>2</v>
      </c>
      <c r="D20" s="125">
        <v>25</v>
      </c>
      <c r="E20" s="126">
        <v>12.44</v>
      </c>
      <c r="F20" s="124">
        <v>572</v>
      </c>
      <c r="G20" s="124">
        <v>6967</v>
      </c>
      <c r="H20" s="124">
        <v>11.65</v>
      </c>
      <c r="I20" s="124">
        <v>344</v>
      </c>
      <c r="J20" s="125">
        <v>4941</v>
      </c>
      <c r="K20" s="126">
        <v>12.54</v>
      </c>
      <c r="L20" s="124">
        <v>105</v>
      </c>
      <c r="M20" s="124">
        <v>2556</v>
      </c>
      <c r="N20" s="124">
        <v>23.03</v>
      </c>
      <c r="O20" s="124">
        <v>0</v>
      </c>
      <c r="P20" s="124">
        <v>0</v>
      </c>
      <c r="Q20" s="124">
        <v>0</v>
      </c>
      <c r="R20" s="124">
        <v>91</v>
      </c>
      <c r="S20" s="124">
        <v>3119</v>
      </c>
      <c r="T20" s="126">
        <v>27.6</v>
      </c>
      <c r="U20" s="123">
        <v>14</v>
      </c>
      <c r="V20" s="123" t="s">
        <v>36</v>
      </c>
      <c r="W20" s="124">
        <v>0</v>
      </c>
      <c r="X20" s="124">
        <v>0</v>
      </c>
      <c r="Y20" s="124">
        <v>0</v>
      </c>
      <c r="Z20" s="124">
        <v>0</v>
      </c>
      <c r="AA20" s="124">
        <v>0</v>
      </c>
      <c r="AB20" s="124">
        <v>0</v>
      </c>
      <c r="AC20" s="127">
        <v>0</v>
      </c>
      <c r="AD20" s="127">
        <v>0</v>
      </c>
      <c r="AE20" s="127">
        <v>0</v>
      </c>
      <c r="AF20" s="127">
        <v>0</v>
      </c>
      <c r="AG20" s="127">
        <v>0</v>
      </c>
      <c r="AH20" s="127">
        <v>0</v>
      </c>
      <c r="AI20" s="127">
        <v>0</v>
      </c>
      <c r="AJ20" s="127">
        <v>0</v>
      </c>
      <c r="AK20" s="127">
        <v>0</v>
      </c>
      <c r="AL20" s="127">
        <v>5</v>
      </c>
      <c r="AM20" s="127">
        <v>0</v>
      </c>
      <c r="AN20" s="127">
        <v>0</v>
      </c>
      <c r="AO20" s="124">
        <v>14</v>
      </c>
      <c r="AP20" s="124" t="s">
        <v>36</v>
      </c>
      <c r="AQ20" s="3">
        <v>1363</v>
      </c>
      <c r="AR20" s="3">
        <v>3816</v>
      </c>
      <c r="AS20" s="128">
        <f t="shared" si="0"/>
        <v>2.7997065297138666</v>
      </c>
      <c r="AT20" s="127">
        <v>350</v>
      </c>
      <c r="AU20" s="127">
        <v>2520</v>
      </c>
      <c r="AV20" s="128">
        <f t="shared" si="1"/>
        <v>7.2</v>
      </c>
      <c r="AW20" s="127">
        <v>2</v>
      </c>
      <c r="AX20" s="127">
        <v>20</v>
      </c>
      <c r="AY20" s="127">
        <v>10</v>
      </c>
      <c r="AZ20" s="127">
        <v>33</v>
      </c>
      <c r="BA20" s="129">
        <v>218</v>
      </c>
      <c r="BB20" s="138">
        <v>18.18</v>
      </c>
      <c r="BC20" s="130">
        <f t="shared" si="2"/>
        <v>2867</v>
      </c>
      <c r="BD20" s="130">
        <f t="shared" si="3"/>
        <v>24182</v>
      </c>
      <c r="BE20" s="131">
        <v>8.1999999999999993</v>
      </c>
    </row>
    <row r="21" spans="1:57" ht="15.75" x14ac:dyDescent="0.25">
      <c r="A21" s="123">
        <v>15</v>
      </c>
      <c r="B21" s="123" t="s">
        <v>37</v>
      </c>
      <c r="C21" s="124">
        <v>12</v>
      </c>
      <c r="D21" s="125">
        <v>149</v>
      </c>
      <c r="E21" s="126">
        <v>12.44</v>
      </c>
      <c r="F21" s="124">
        <v>373</v>
      </c>
      <c r="G21" s="124">
        <v>1780</v>
      </c>
      <c r="H21" s="124">
        <v>4.76</v>
      </c>
      <c r="I21" s="124">
        <v>1885</v>
      </c>
      <c r="J21" s="125">
        <v>55226</v>
      </c>
      <c r="K21" s="126">
        <v>28.99</v>
      </c>
      <c r="L21" s="124">
        <v>270</v>
      </c>
      <c r="M21" s="123">
        <v>909</v>
      </c>
      <c r="N21" s="123">
        <v>3.74</v>
      </c>
      <c r="O21" s="124">
        <v>0</v>
      </c>
      <c r="P21" s="124">
        <v>0</v>
      </c>
      <c r="Q21" s="124">
        <v>0</v>
      </c>
      <c r="R21" s="124">
        <v>285</v>
      </c>
      <c r="S21" s="124">
        <v>707</v>
      </c>
      <c r="T21" s="126">
        <v>2.48</v>
      </c>
      <c r="U21" s="123">
        <v>15</v>
      </c>
      <c r="V21" s="123" t="s">
        <v>37</v>
      </c>
      <c r="W21" s="124">
        <v>1</v>
      </c>
      <c r="X21" s="124">
        <v>0</v>
      </c>
      <c r="Y21" s="124">
        <v>0</v>
      </c>
      <c r="Z21" s="124">
        <v>0</v>
      </c>
      <c r="AA21" s="124">
        <v>0</v>
      </c>
      <c r="AB21" s="124">
        <v>0</v>
      </c>
      <c r="AC21" s="124">
        <v>0</v>
      </c>
      <c r="AD21" s="124">
        <v>0</v>
      </c>
      <c r="AE21" s="124">
        <v>0</v>
      </c>
      <c r="AF21" s="124">
        <v>0</v>
      </c>
      <c r="AG21" s="124">
        <v>0</v>
      </c>
      <c r="AH21" s="124">
        <v>0</v>
      </c>
      <c r="AI21" s="124">
        <v>0</v>
      </c>
      <c r="AJ21" s="124">
        <v>0</v>
      </c>
      <c r="AK21" s="124">
        <v>0</v>
      </c>
      <c r="AL21" s="124">
        <v>0</v>
      </c>
      <c r="AM21" s="124">
        <v>0</v>
      </c>
      <c r="AN21" s="124">
        <v>0</v>
      </c>
      <c r="AO21" s="124">
        <v>15</v>
      </c>
      <c r="AP21" s="124" t="s">
        <v>37</v>
      </c>
      <c r="AQ21" s="3">
        <v>0</v>
      </c>
      <c r="AR21" s="3">
        <v>0</v>
      </c>
      <c r="AS21" s="128">
        <v>0</v>
      </c>
      <c r="AT21" s="127">
        <v>0</v>
      </c>
      <c r="AU21" s="127">
        <v>0</v>
      </c>
      <c r="AV21" s="128">
        <v>0</v>
      </c>
      <c r="AW21" s="127">
        <v>29</v>
      </c>
      <c r="AX21" s="127">
        <v>849</v>
      </c>
      <c r="AY21" s="128">
        <f>AX21/AW21</f>
        <v>29.275862068965516</v>
      </c>
      <c r="AZ21" s="127">
        <v>355</v>
      </c>
      <c r="BA21" s="127">
        <v>7760</v>
      </c>
      <c r="BB21" s="128">
        <v>25.2</v>
      </c>
      <c r="BC21" s="130">
        <f t="shared" si="2"/>
        <v>3210</v>
      </c>
      <c r="BD21" s="130">
        <f t="shared" si="3"/>
        <v>67380</v>
      </c>
      <c r="BE21" s="131">
        <v>21.35</v>
      </c>
    </row>
    <row r="22" spans="1:57" ht="15.75" x14ac:dyDescent="0.25">
      <c r="A22" s="123">
        <v>16</v>
      </c>
      <c r="B22" s="123" t="s">
        <v>38</v>
      </c>
      <c r="C22" s="124">
        <v>44</v>
      </c>
      <c r="D22" s="125">
        <v>423</v>
      </c>
      <c r="E22" s="126">
        <v>12.44</v>
      </c>
      <c r="F22" s="124">
        <v>1592</v>
      </c>
      <c r="G22" s="124">
        <v>25000</v>
      </c>
      <c r="H22" s="124">
        <v>20.73</v>
      </c>
      <c r="I22" s="124">
        <v>2061</v>
      </c>
      <c r="J22" s="125">
        <v>28417</v>
      </c>
      <c r="K22" s="126">
        <v>14.04</v>
      </c>
      <c r="L22" s="124">
        <v>328</v>
      </c>
      <c r="M22" s="124">
        <v>6927</v>
      </c>
      <c r="N22" s="124">
        <v>26.24</v>
      </c>
      <c r="O22" s="124">
        <v>7</v>
      </c>
      <c r="P22" s="124">
        <v>120</v>
      </c>
      <c r="Q22" s="126">
        <v>15</v>
      </c>
      <c r="R22" s="124">
        <v>126</v>
      </c>
      <c r="S22" s="124">
        <v>678</v>
      </c>
      <c r="T22" s="126">
        <v>5.51</v>
      </c>
      <c r="U22" s="123">
        <v>16</v>
      </c>
      <c r="V22" s="123" t="s">
        <v>38</v>
      </c>
      <c r="W22" s="124">
        <v>0</v>
      </c>
      <c r="X22" s="124">
        <v>0</v>
      </c>
      <c r="Y22" s="124">
        <v>0</v>
      </c>
      <c r="Z22" s="124">
        <v>0</v>
      </c>
      <c r="AA22" s="124">
        <v>0</v>
      </c>
      <c r="AB22" s="124">
        <v>0</v>
      </c>
      <c r="AC22" s="127">
        <v>26</v>
      </c>
      <c r="AD22" s="127">
        <v>450</v>
      </c>
      <c r="AE22" s="127">
        <v>15</v>
      </c>
      <c r="AF22" s="127">
        <v>4</v>
      </c>
      <c r="AG22" s="127">
        <v>0</v>
      </c>
      <c r="AH22" s="127">
        <v>0</v>
      </c>
      <c r="AI22" s="127">
        <v>0</v>
      </c>
      <c r="AJ22" s="127">
        <v>0</v>
      </c>
      <c r="AK22" s="127">
        <v>0</v>
      </c>
      <c r="AL22" s="127">
        <v>0</v>
      </c>
      <c r="AM22" s="127">
        <v>0</v>
      </c>
      <c r="AN22" s="127">
        <v>0</v>
      </c>
      <c r="AO22" s="124">
        <v>16</v>
      </c>
      <c r="AP22" s="124" t="s">
        <v>38</v>
      </c>
      <c r="AQ22" s="3">
        <v>76</v>
      </c>
      <c r="AR22" s="3">
        <v>1252</v>
      </c>
      <c r="AS22" s="128">
        <f t="shared" si="0"/>
        <v>16.473684210526315</v>
      </c>
      <c r="AT22" s="127">
        <v>50</v>
      </c>
      <c r="AU22" s="127">
        <v>750</v>
      </c>
      <c r="AV22" s="128">
        <f t="shared" si="1"/>
        <v>15</v>
      </c>
      <c r="AW22" s="127">
        <v>80</v>
      </c>
      <c r="AX22" s="127">
        <v>1250</v>
      </c>
      <c r="AY22" s="128">
        <f t="shared" ref="AY22:AY29" si="4">AX22/AW22</f>
        <v>15.625</v>
      </c>
      <c r="AZ22" s="127">
        <v>168</v>
      </c>
      <c r="BA22" s="129">
        <v>2262</v>
      </c>
      <c r="BB22" s="138">
        <v>13.08</v>
      </c>
      <c r="BC22" s="130">
        <f t="shared" si="2"/>
        <v>4562</v>
      </c>
      <c r="BD22" s="130">
        <f t="shared" si="3"/>
        <v>67529</v>
      </c>
      <c r="BE22" s="131">
        <v>16.559999999999999</v>
      </c>
    </row>
    <row r="23" spans="1:57" ht="15.75" x14ac:dyDescent="0.25">
      <c r="A23" s="123">
        <v>17</v>
      </c>
      <c r="B23" s="123" t="s">
        <v>39</v>
      </c>
      <c r="C23" s="137">
        <v>7</v>
      </c>
      <c r="D23" s="125">
        <v>87</v>
      </c>
      <c r="E23" s="126">
        <v>12.44</v>
      </c>
      <c r="F23" s="124">
        <v>566</v>
      </c>
      <c r="G23" s="124">
        <v>15217</v>
      </c>
      <c r="H23" s="124">
        <v>28.18</v>
      </c>
      <c r="I23" s="124">
        <v>2739</v>
      </c>
      <c r="J23" s="125">
        <v>70515</v>
      </c>
      <c r="K23" s="126">
        <v>25.22</v>
      </c>
      <c r="L23" s="124">
        <v>174</v>
      </c>
      <c r="M23" s="124">
        <v>2101</v>
      </c>
      <c r="N23" s="124">
        <v>11.87</v>
      </c>
      <c r="O23" s="124">
        <v>0</v>
      </c>
      <c r="P23" s="124">
        <v>0</v>
      </c>
      <c r="Q23" s="124">
        <v>0</v>
      </c>
      <c r="R23" s="124">
        <v>75</v>
      </c>
      <c r="S23" s="124">
        <v>1120</v>
      </c>
      <c r="T23" s="126">
        <v>14</v>
      </c>
      <c r="U23" s="123">
        <v>17</v>
      </c>
      <c r="V23" s="123" t="s">
        <v>39</v>
      </c>
      <c r="W23" s="123">
        <v>0</v>
      </c>
      <c r="X23" s="123">
        <v>0</v>
      </c>
      <c r="Y23" s="123">
        <v>0</v>
      </c>
      <c r="Z23" s="124">
        <v>0</v>
      </c>
      <c r="AA23" s="124">
        <v>0</v>
      </c>
      <c r="AB23" s="124">
        <v>0</v>
      </c>
      <c r="AC23" s="127">
        <v>12</v>
      </c>
      <c r="AD23" s="127">
        <v>243</v>
      </c>
      <c r="AE23" s="127">
        <v>15.19</v>
      </c>
      <c r="AF23" s="127">
        <v>0</v>
      </c>
      <c r="AG23" s="127">
        <v>0</v>
      </c>
      <c r="AH23" s="127">
        <v>0</v>
      </c>
      <c r="AI23" s="127">
        <v>0</v>
      </c>
      <c r="AJ23" s="127">
        <v>0</v>
      </c>
      <c r="AK23" s="127">
        <v>0</v>
      </c>
      <c r="AL23" s="127">
        <v>10</v>
      </c>
      <c r="AM23" s="127">
        <v>24</v>
      </c>
      <c r="AN23" s="127">
        <v>2.4</v>
      </c>
      <c r="AO23" s="124">
        <v>17</v>
      </c>
      <c r="AP23" s="124" t="s">
        <v>39</v>
      </c>
      <c r="AQ23" s="3">
        <v>35</v>
      </c>
      <c r="AR23" s="3">
        <v>890</v>
      </c>
      <c r="AS23" s="128">
        <f t="shared" si="0"/>
        <v>25.428571428571427</v>
      </c>
      <c r="AT23" s="127">
        <v>60</v>
      </c>
      <c r="AU23" s="127">
        <v>1650</v>
      </c>
      <c r="AV23" s="128">
        <f t="shared" si="1"/>
        <v>27.5</v>
      </c>
      <c r="AW23" s="127">
        <v>0</v>
      </c>
      <c r="AX23" s="127">
        <v>0</v>
      </c>
      <c r="AY23" s="128">
        <v>0</v>
      </c>
      <c r="AZ23" s="127">
        <v>147</v>
      </c>
      <c r="BA23" s="129">
        <v>1744</v>
      </c>
      <c r="BB23" s="138">
        <v>11.78</v>
      </c>
      <c r="BC23" s="130">
        <f t="shared" si="2"/>
        <v>3825</v>
      </c>
      <c r="BD23" s="130">
        <f t="shared" si="3"/>
        <v>93591</v>
      </c>
      <c r="BE23" s="131">
        <v>24.19</v>
      </c>
    </row>
    <row r="24" spans="1:57" ht="15.75" x14ac:dyDescent="0.25">
      <c r="A24" s="123">
        <v>18</v>
      </c>
      <c r="B24" s="123" t="s">
        <v>40</v>
      </c>
      <c r="C24" s="124">
        <v>8</v>
      </c>
      <c r="D24" s="125">
        <v>99</v>
      </c>
      <c r="E24" s="126">
        <v>12.44</v>
      </c>
      <c r="F24" s="124">
        <v>678</v>
      </c>
      <c r="G24" s="124">
        <v>18016</v>
      </c>
      <c r="H24" s="124">
        <v>30.85</v>
      </c>
      <c r="I24" s="124">
        <v>9972</v>
      </c>
      <c r="J24" s="125">
        <v>306724</v>
      </c>
      <c r="K24" s="126">
        <v>33.07</v>
      </c>
      <c r="L24" s="124">
        <v>284</v>
      </c>
      <c r="M24" s="124">
        <v>602</v>
      </c>
      <c r="N24" s="124">
        <v>14.34</v>
      </c>
      <c r="O24" s="124">
        <v>26</v>
      </c>
      <c r="P24" s="124">
        <v>38</v>
      </c>
      <c r="Q24" s="126">
        <v>12.5</v>
      </c>
      <c r="R24" s="124">
        <v>221</v>
      </c>
      <c r="S24" s="124">
        <v>312</v>
      </c>
      <c r="T24" s="126">
        <v>26</v>
      </c>
      <c r="U24" s="123">
        <v>18</v>
      </c>
      <c r="V24" s="123" t="s">
        <v>40</v>
      </c>
      <c r="W24" s="124">
        <v>1</v>
      </c>
      <c r="X24" s="124">
        <v>0</v>
      </c>
      <c r="Y24" s="124">
        <v>0</v>
      </c>
      <c r="Z24" s="124">
        <v>0</v>
      </c>
      <c r="AA24" s="124">
        <v>0</v>
      </c>
      <c r="AB24" s="124">
        <v>0</v>
      </c>
      <c r="AC24" s="127">
        <v>0</v>
      </c>
      <c r="AD24" s="127">
        <v>0</v>
      </c>
      <c r="AE24" s="127">
        <v>0</v>
      </c>
      <c r="AF24" s="127">
        <v>0</v>
      </c>
      <c r="AG24" s="127">
        <v>0</v>
      </c>
      <c r="AH24" s="127">
        <v>0</v>
      </c>
      <c r="AI24" s="127">
        <v>0</v>
      </c>
      <c r="AJ24" s="127">
        <v>0</v>
      </c>
      <c r="AK24" s="127">
        <v>0</v>
      </c>
      <c r="AL24" s="127">
        <v>3</v>
      </c>
      <c r="AM24" s="127">
        <v>0</v>
      </c>
      <c r="AN24" s="127">
        <v>0</v>
      </c>
      <c r="AO24" s="124">
        <v>18</v>
      </c>
      <c r="AP24" s="124" t="s">
        <v>40</v>
      </c>
      <c r="AQ24" s="3">
        <v>0</v>
      </c>
      <c r="AR24" s="3">
        <v>0</v>
      </c>
      <c r="AS24" s="128">
        <v>0</v>
      </c>
      <c r="AT24" s="127">
        <v>0</v>
      </c>
      <c r="AU24" s="127">
        <v>0</v>
      </c>
      <c r="AV24" s="128">
        <v>0</v>
      </c>
      <c r="AW24" s="127">
        <v>0</v>
      </c>
      <c r="AX24" s="127">
        <v>0</v>
      </c>
      <c r="AY24" s="128">
        <v>0</v>
      </c>
      <c r="AZ24" s="127">
        <v>165</v>
      </c>
      <c r="BA24" s="129">
        <v>4847</v>
      </c>
      <c r="BB24" s="138">
        <v>31.5</v>
      </c>
      <c r="BC24" s="130">
        <f t="shared" si="2"/>
        <v>11358</v>
      </c>
      <c r="BD24" s="130">
        <f t="shared" si="3"/>
        <v>330638</v>
      </c>
      <c r="BE24" s="139">
        <v>32.799999999999997</v>
      </c>
    </row>
    <row r="25" spans="1:57" ht="15.75" x14ac:dyDescent="0.25">
      <c r="A25" s="123">
        <v>19</v>
      </c>
      <c r="B25" s="123" t="s">
        <v>41</v>
      </c>
      <c r="C25" s="124">
        <v>35</v>
      </c>
      <c r="D25" s="125">
        <v>435</v>
      </c>
      <c r="E25" s="126">
        <v>12.44</v>
      </c>
      <c r="F25" s="124">
        <v>560</v>
      </c>
      <c r="G25" s="124">
        <v>15923</v>
      </c>
      <c r="H25" s="124">
        <v>29.27</v>
      </c>
      <c r="I25" s="124">
        <v>265</v>
      </c>
      <c r="J25" s="125">
        <v>7103</v>
      </c>
      <c r="K25" s="126">
        <v>28.99</v>
      </c>
      <c r="L25" s="124">
        <v>261</v>
      </c>
      <c r="M25" s="124">
        <v>4841</v>
      </c>
      <c r="N25" s="124">
        <v>18.239999999999998</v>
      </c>
      <c r="O25" s="124">
        <v>0</v>
      </c>
      <c r="P25" s="124">
        <v>0</v>
      </c>
      <c r="Q25" s="124">
        <v>0</v>
      </c>
      <c r="R25" s="124">
        <v>34</v>
      </c>
      <c r="S25" s="124">
        <v>906</v>
      </c>
      <c r="T25" s="126">
        <v>26.67</v>
      </c>
      <c r="U25" s="123">
        <v>19</v>
      </c>
      <c r="V25" s="123" t="s">
        <v>41</v>
      </c>
      <c r="W25" s="124">
        <v>1</v>
      </c>
      <c r="X25" s="124">
        <v>0</v>
      </c>
      <c r="Y25" s="124">
        <v>0</v>
      </c>
      <c r="Z25" s="124">
        <v>0</v>
      </c>
      <c r="AA25" s="124">
        <v>0</v>
      </c>
      <c r="AB25" s="124">
        <v>0</v>
      </c>
      <c r="AC25" s="127">
        <v>5</v>
      </c>
      <c r="AD25" s="127">
        <v>102</v>
      </c>
      <c r="AE25" s="127">
        <v>20.399999999999999</v>
      </c>
      <c r="AF25" s="127">
        <v>4</v>
      </c>
      <c r="AG25" s="127">
        <v>40</v>
      </c>
      <c r="AH25" s="128">
        <v>10</v>
      </c>
      <c r="AI25" s="127">
        <v>4</v>
      </c>
      <c r="AJ25" s="127">
        <v>15</v>
      </c>
      <c r="AK25" s="127">
        <v>7.25</v>
      </c>
      <c r="AL25" s="127">
        <v>0</v>
      </c>
      <c r="AM25" s="127">
        <v>0</v>
      </c>
      <c r="AN25" s="127">
        <v>0</v>
      </c>
      <c r="AO25" s="124">
        <v>19</v>
      </c>
      <c r="AP25" s="124" t="s">
        <v>41</v>
      </c>
      <c r="AQ25" s="3">
        <v>0</v>
      </c>
      <c r="AR25" s="3">
        <v>0</v>
      </c>
      <c r="AS25" s="128">
        <v>0</v>
      </c>
      <c r="AT25" s="3">
        <v>0</v>
      </c>
      <c r="AU25" s="3">
        <v>0</v>
      </c>
      <c r="AV25" s="128">
        <v>0</v>
      </c>
      <c r="AW25" s="3">
        <v>0</v>
      </c>
      <c r="AX25" s="3">
        <v>0</v>
      </c>
      <c r="AY25" s="128">
        <v>0</v>
      </c>
      <c r="AZ25" s="127">
        <v>130</v>
      </c>
      <c r="BA25" s="129">
        <v>2860</v>
      </c>
      <c r="BB25" s="138">
        <v>21.5</v>
      </c>
      <c r="BC25" s="130">
        <f t="shared" si="2"/>
        <v>1299</v>
      </c>
      <c r="BD25" s="130">
        <f t="shared" si="3"/>
        <v>32225</v>
      </c>
      <c r="BE25" s="131">
        <v>25.41</v>
      </c>
    </row>
    <row r="26" spans="1:57" ht="15.75" x14ac:dyDescent="0.25">
      <c r="A26" s="140">
        <v>20</v>
      </c>
      <c r="B26" s="132" t="s">
        <v>42</v>
      </c>
      <c r="C26" s="124">
        <v>19</v>
      </c>
      <c r="D26" s="125">
        <v>100</v>
      </c>
      <c r="E26" s="126">
        <v>12.44</v>
      </c>
      <c r="F26" s="124">
        <v>1126</v>
      </c>
      <c r="G26" s="124">
        <v>3655</v>
      </c>
      <c r="H26" s="124">
        <v>17.489999999999998</v>
      </c>
      <c r="I26" s="124">
        <v>452</v>
      </c>
      <c r="J26" s="125">
        <v>2464</v>
      </c>
      <c r="K26" s="126">
        <v>28.99</v>
      </c>
      <c r="L26" s="124">
        <v>750</v>
      </c>
      <c r="M26" s="124">
        <v>653</v>
      </c>
      <c r="N26" s="124">
        <v>5.4</v>
      </c>
      <c r="O26" s="124">
        <v>0</v>
      </c>
      <c r="P26" s="124">
        <v>0</v>
      </c>
      <c r="Q26" s="124">
        <v>0</v>
      </c>
      <c r="R26" s="124">
        <v>256</v>
      </c>
      <c r="S26" s="124">
        <v>289</v>
      </c>
      <c r="T26" s="126">
        <v>26.25</v>
      </c>
      <c r="U26" s="140">
        <v>20</v>
      </c>
      <c r="V26" s="132" t="s">
        <v>42</v>
      </c>
      <c r="W26" s="124">
        <v>0</v>
      </c>
      <c r="X26" s="124">
        <v>0</v>
      </c>
      <c r="Y26" s="124">
        <v>0</v>
      </c>
      <c r="Z26" s="124">
        <v>0</v>
      </c>
      <c r="AA26" s="124">
        <v>0</v>
      </c>
      <c r="AB26" s="124">
        <v>0</v>
      </c>
      <c r="AC26" s="127">
        <v>0</v>
      </c>
      <c r="AD26" s="127">
        <v>0</v>
      </c>
      <c r="AE26" s="127">
        <v>0</v>
      </c>
      <c r="AF26" s="127">
        <v>0</v>
      </c>
      <c r="AG26" s="127">
        <v>0</v>
      </c>
      <c r="AH26" s="127">
        <v>0</v>
      </c>
      <c r="AI26" s="127">
        <v>0</v>
      </c>
      <c r="AJ26" s="127">
        <v>0</v>
      </c>
      <c r="AK26" s="127">
        <v>0</v>
      </c>
      <c r="AL26" s="127">
        <v>3</v>
      </c>
      <c r="AM26" s="127">
        <v>0</v>
      </c>
      <c r="AN26" s="141">
        <v>0</v>
      </c>
      <c r="AO26" s="142">
        <v>20</v>
      </c>
      <c r="AP26" s="136" t="s">
        <v>42</v>
      </c>
      <c r="AQ26" s="127">
        <v>1000</v>
      </c>
      <c r="AR26" s="127">
        <v>16750</v>
      </c>
      <c r="AS26" s="128">
        <f t="shared" si="0"/>
        <v>16.75</v>
      </c>
      <c r="AT26" s="127">
        <v>1000</v>
      </c>
      <c r="AU26" s="127">
        <v>9630</v>
      </c>
      <c r="AV26" s="128">
        <f t="shared" si="1"/>
        <v>9.6300000000000008</v>
      </c>
      <c r="AW26" s="127">
        <v>0</v>
      </c>
      <c r="AX26" s="127">
        <v>0</v>
      </c>
      <c r="AY26" s="128">
        <v>0</v>
      </c>
      <c r="AZ26" s="127">
        <v>88</v>
      </c>
      <c r="BA26" s="127">
        <v>1491</v>
      </c>
      <c r="BB26" s="128">
        <v>21</v>
      </c>
      <c r="BC26" s="130">
        <f t="shared" si="2"/>
        <v>4694</v>
      </c>
      <c r="BD26" s="130">
        <f t="shared" si="3"/>
        <v>35032</v>
      </c>
      <c r="BE26" s="131">
        <v>13.98</v>
      </c>
    </row>
    <row r="27" spans="1:57" ht="15.75" x14ac:dyDescent="0.25">
      <c r="A27" s="123">
        <v>21</v>
      </c>
      <c r="B27" s="143" t="s">
        <v>43</v>
      </c>
      <c r="C27" s="124">
        <v>21</v>
      </c>
      <c r="D27" s="125">
        <v>361</v>
      </c>
      <c r="E27" s="126">
        <v>12.44</v>
      </c>
      <c r="F27" s="124">
        <v>727</v>
      </c>
      <c r="G27" s="124">
        <v>9371</v>
      </c>
      <c r="H27" s="124">
        <v>12.68</v>
      </c>
      <c r="I27" s="124">
        <v>176</v>
      </c>
      <c r="J27" s="125">
        <v>3537</v>
      </c>
      <c r="K27" s="126">
        <v>28.99</v>
      </c>
      <c r="L27" s="124">
        <v>308</v>
      </c>
      <c r="M27" s="124">
        <v>2760</v>
      </c>
      <c r="N27" s="124">
        <v>15.42</v>
      </c>
      <c r="O27" s="124">
        <v>0</v>
      </c>
      <c r="P27" s="124">
        <v>0</v>
      </c>
      <c r="Q27" s="124">
        <v>0</v>
      </c>
      <c r="R27" s="124">
        <v>138</v>
      </c>
      <c r="S27" s="124">
        <v>223</v>
      </c>
      <c r="T27" s="126">
        <v>13.93</v>
      </c>
      <c r="U27" s="123">
        <v>21</v>
      </c>
      <c r="V27" s="143" t="s">
        <v>43</v>
      </c>
      <c r="W27" s="124">
        <v>0</v>
      </c>
      <c r="X27" s="124">
        <v>0</v>
      </c>
      <c r="Y27" s="124">
        <v>0</v>
      </c>
      <c r="Z27" s="124">
        <v>0</v>
      </c>
      <c r="AA27" s="124">
        <v>0</v>
      </c>
      <c r="AB27" s="124">
        <v>0</v>
      </c>
      <c r="AC27" s="127">
        <v>2</v>
      </c>
      <c r="AD27" s="127">
        <v>20</v>
      </c>
      <c r="AE27" s="127">
        <v>10</v>
      </c>
      <c r="AF27" s="127">
        <v>2</v>
      </c>
      <c r="AG27" s="127">
        <v>0</v>
      </c>
      <c r="AH27" s="127">
        <v>0</v>
      </c>
      <c r="AI27" s="127">
        <v>1</v>
      </c>
      <c r="AJ27" s="127">
        <v>0</v>
      </c>
      <c r="AK27" s="127">
        <v>0</v>
      </c>
      <c r="AL27" s="127">
        <v>1</v>
      </c>
      <c r="AM27" s="127">
        <v>0</v>
      </c>
      <c r="AN27" s="127">
        <v>0</v>
      </c>
      <c r="AO27" s="124">
        <v>21</v>
      </c>
      <c r="AP27" s="144" t="s">
        <v>43</v>
      </c>
      <c r="AQ27" s="127">
        <v>500</v>
      </c>
      <c r="AR27" s="127">
        <v>6275</v>
      </c>
      <c r="AS27" s="128">
        <f t="shared" si="0"/>
        <v>12.55</v>
      </c>
      <c r="AT27" s="127">
        <v>600</v>
      </c>
      <c r="AU27" s="127">
        <v>4602</v>
      </c>
      <c r="AV27" s="128">
        <f t="shared" si="1"/>
        <v>7.67</v>
      </c>
      <c r="AW27" s="127">
        <v>0</v>
      </c>
      <c r="AX27" s="127">
        <v>0</v>
      </c>
      <c r="AY27" s="128">
        <v>0</v>
      </c>
      <c r="AZ27" s="127">
        <v>192</v>
      </c>
      <c r="BA27" s="129">
        <v>4114</v>
      </c>
      <c r="BB27" s="138">
        <v>25.87</v>
      </c>
      <c r="BC27" s="130">
        <f t="shared" si="2"/>
        <v>2668</v>
      </c>
      <c r="BD27" s="130">
        <f t="shared" si="3"/>
        <v>31263</v>
      </c>
      <c r="BE27" s="139">
        <v>13.3</v>
      </c>
    </row>
    <row r="28" spans="1:57" ht="15.75" x14ac:dyDescent="0.25">
      <c r="A28" s="123">
        <v>22</v>
      </c>
      <c r="B28" s="143" t="s">
        <v>153</v>
      </c>
      <c r="C28" s="124">
        <v>0</v>
      </c>
      <c r="D28" s="125">
        <v>0</v>
      </c>
      <c r="E28" s="126">
        <v>0</v>
      </c>
      <c r="F28" s="124">
        <v>13</v>
      </c>
      <c r="G28" s="124">
        <v>0</v>
      </c>
      <c r="H28" s="124">
        <v>0</v>
      </c>
      <c r="I28" s="124">
        <v>0</v>
      </c>
      <c r="J28" s="125">
        <v>0</v>
      </c>
      <c r="K28" s="126">
        <v>0</v>
      </c>
      <c r="L28" s="124">
        <v>4</v>
      </c>
      <c r="M28" s="124">
        <v>0</v>
      </c>
      <c r="N28" s="124">
        <v>0</v>
      </c>
      <c r="O28" s="124">
        <v>0</v>
      </c>
      <c r="P28" s="124">
        <v>0</v>
      </c>
      <c r="Q28" s="124">
        <v>0</v>
      </c>
      <c r="R28" s="124">
        <v>0</v>
      </c>
      <c r="S28" s="124">
        <v>0</v>
      </c>
      <c r="T28" s="126">
        <v>0</v>
      </c>
      <c r="U28" s="123">
        <v>22</v>
      </c>
      <c r="V28" s="143" t="s">
        <v>153</v>
      </c>
      <c r="W28" s="124">
        <v>0</v>
      </c>
      <c r="X28" s="124">
        <v>0</v>
      </c>
      <c r="Y28" s="124">
        <v>0</v>
      </c>
      <c r="Z28" s="124">
        <v>0</v>
      </c>
      <c r="AA28" s="124">
        <v>0</v>
      </c>
      <c r="AB28" s="124">
        <v>0</v>
      </c>
      <c r="AC28" s="127">
        <v>0</v>
      </c>
      <c r="AD28" s="127">
        <v>0</v>
      </c>
      <c r="AE28" s="127">
        <v>0</v>
      </c>
      <c r="AF28" s="127">
        <v>0</v>
      </c>
      <c r="AG28" s="127">
        <v>0</v>
      </c>
      <c r="AH28" s="127">
        <v>0</v>
      </c>
      <c r="AI28" s="127">
        <v>0</v>
      </c>
      <c r="AJ28" s="127">
        <v>0</v>
      </c>
      <c r="AK28" s="127">
        <v>0</v>
      </c>
      <c r="AL28" s="127">
        <v>0</v>
      </c>
      <c r="AM28" s="127">
        <v>0</v>
      </c>
      <c r="AN28" s="127">
        <v>0</v>
      </c>
      <c r="AO28" s="124">
        <v>22</v>
      </c>
      <c r="AP28" s="144" t="s">
        <v>153</v>
      </c>
      <c r="AQ28" s="127">
        <v>0</v>
      </c>
      <c r="AR28" s="127">
        <v>0</v>
      </c>
      <c r="AS28" s="128">
        <v>0</v>
      </c>
      <c r="AT28" s="127">
        <v>0</v>
      </c>
      <c r="AU28" s="127">
        <v>0</v>
      </c>
      <c r="AV28" s="128">
        <v>0</v>
      </c>
      <c r="AW28" s="127">
        <v>0</v>
      </c>
      <c r="AX28" s="127">
        <v>0</v>
      </c>
      <c r="AY28" s="128">
        <v>0</v>
      </c>
      <c r="AZ28" s="127">
        <v>0</v>
      </c>
      <c r="BA28" s="129">
        <v>0</v>
      </c>
      <c r="BB28" s="138">
        <v>0</v>
      </c>
      <c r="BC28" s="130">
        <f t="shared" si="2"/>
        <v>17</v>
      </c>
      <c r="BD28" s="130">
        <f t="shared" si="3"/>
        <v>0</v>
      </c>
      <c r="BE28" s="139">
        <v>0</v>
      </c>
    </row>
    <row r="29" spans="1:57" ht="15.75" x14ac:dyDescent="0.25">
      <c r="A29" s="123"/>
      <c r="B29" s="123" t="s">
        <v>45</v>
      </c>
      <c r="C29" s="124">
        <f>SUM(C7:C28)</f>
        <v>9563</v>
      </c>
      <c r="D29" s="125">
        <f>SUM(D7:D28)</f>
        <v>116447</v>
      </c>
      <c r="E29" s="126">
        <v>12.44</v>
      </c>
      <c r="F29" s="124">
        <f>SUM(F7:F28)</f>
        <v>12595</v>
      </c>
      <c r="G29" s="124">
        <f>SUM(G7:G28)</f>
        <v>247449</v>
      </c>
      <c r="H29" s="124">
        <v>21.34</v>
      </c>
      <c r="I29" s="124">
        <f>SUM(I7:I28)</f>
        <v>20789</v>
      </c>
      <c r="J29" s="125">
        <f>SUM(J7:J28)</f>
        <v>549332</v>
      </c>
      <c r="K29" s="126">
        <v>28.99</v>
      </c>
      <c r="L29" s="124">
        <f>SUM(L7:L28)</f>
        <v>4288</v>
      </c>
      <c r="M29" s="124">
        <f>SUM(M7:M28)</f>
        <v>48428</v>
      </c>
      <c r="N29" s="124">
        <v>15.65</v>
      </c>
      <c r="O29" s="124">
        <f>SUM(O7:O28)</f>
        <v>39</v>
      </c>
      <c r="P29" s="124">
        <f>SUM(P7:P28)</f>
        <v>158</v>
      </c>
      <c r="Q29" s="124">
        <v>14.36</v>
      </c>
      <c r="R29" s="124">
        <f>SUM(R7:R28)</f>
        <v>2198</v>
      </c>
      <c r="S29" s="124">
        <v>10747</v>
      </c>
      <c r="T29" s="126">
        <v>7.62</v>
      </c>
      <c r="U29" s="123"/>
      <c r="V29" s="123" t="s">
        <v>45</v>
      </c>
      <c r="W29" s="124">
        <f>SUM(W7:W28)</f>
        <v>1763</v>
      </c>
      <c r="X29" s="124">
        <f>SUM(X7:X28)</f>
        <v>23239</v>
      </c>
      <c r="Y29" s="124">
        <v>14.03</v>
      </c>
      <c r="Z29" s="124">
        <f>SUM(Z7:Z28)</f>
        <v>221</v>
      </c>
      <c r="AA29" s="124">
        <f>SUM(AA7:AA28)</f>
        <v>2066</v>
      </c>
      <c r="AB29" s="126">
        <v>13.5</v>
      </c>
      <c r="AC29" s="127">
        <f>SUM(AC7:AC28)</f>
        <v>334</v>
      </c>
      <c r="AD29" s="127">
        <f>SUM(AD7:AD28)</f>
        <v>6787</v>
      </c>
      <c r="AE29" s="127">
        <v>21.21</v>
      </c>
      <c r="AF29" s="127">
        <f>SUM(AF7:AF28)</f>
        <v>279</v>
      </c>
      <c r="AG29" s="127">
        <f>SUM(AG7:AG28)</f>
        <v>5743</v>
      </c>
      <c r="AH29" s="128">
        <v>20.88</v>
      </c>
      <c r="AI29" s="127">
        <f>SUM(AI7:AI28)</f>
        <v>80</v>
      </c>
      <c r="AJ29" s="127">
        <f>SUM(AJ7:AJ28)</f>
        <v>1160</v>
      </c>
      <c r="AK29" s="127">
        <v>16.329999999999998</v>
      </c>
      <c r="AL29" s="127">
        <f>SUM(AL7:AL28)</f>
        <v>54</v>
      </c>
      <c r="AM29" s="127">
        <f>SUM(AM7:AM28)</f>
        <v>224</v>
      </c>
      <c r="AN29" s="127"/>
      <c r="AO29" s="124"/>
      <c r="AP29" s="124" t="s">
        <v>45</v>
      </c>
      <c r="AQ29" s="127">
        <f>SUM(AQ7:AQ28)</f>
        <v>7062</v>
      </c>
      <c r="AR29" s="127">
        <f>SUM(AR7:AR28)</f>
        <v>69885</v>
      </c>
      <c r="AS29" s="128">
        <f t="shared" si="0"/>
        <v>9.8959218351741711</v>
      </c>
      <c r="AT29" s="127">
        <f>SUM(AT7:AT28)</f>
        <v>3756</v>
      </c>
      <c r="AU29" s="127">
        <f>SUM(AU7:AU28)</f>
        <v>37198</v>
      </c>
      <c r="AV29" s="128">
        <f t="shared" si="1"/>
        <v>9.9036208732694355</v>
      </c>
      <c r="AW29" s="127">
        <f>SUM(AW7:AW28)</f>
        <v>119</v>
      </c>
      <c r="AX29" s="127">
        <f>SUM(AX7:AX28)</f>
        <v>2204</v>
      </c>
      <c r="AY29" s="128">
        <f t="shared" si="4"/>
        <v>18.521008403361346</v>
      </c>
      <c r="AZ29" s="127">
        <f>SUM(AZ7:AZ28)</f>
        <v>4025</v>
      </c>
      <c r="BA29" s="127">
        <f>SUM(BA7:BA28)</f>
        <v>49075</v>
      </c>
      <c r="BB29" s="128">
        <v>17.010000000000002</v>
      </c>
      <c r="BC29" s="130">
        <f t="shared" si="2"/>
        <v>67165</v>
      </c>
      <c r="BD29" s="130">
        <f>SUM(BD7:BD28)</f>
        <v>1178915</v>
      </c>
      <c r="BE29" s="131">
        <v>19.36</v>
      </c>
    </row>
    <row r="30" spans="1:57" ht="15.75" x14ac:dyDescent="0.25">
      <c r="C30" s="162"/>
      <c r="D30" s="37"/>
      <c r="E30" s="37"/>
      <c r="F30" s="162"/>
      <c r="G30" s="37"/>
      <c r="H30" s="37"/>
      <c r="I30" s="146"/>
      <c r="J30" s="37"/>
      <c r="K30" s="37"/>
      <c r="L30" s="162"/>
      <c r="M30" s="37"/>
      <c r="N30" s="37"/>
      <c r="O30" s="162"/>
      <c r="P30" s="37"/>
      <c r="Q30" s="37"/>
      <c r="R30" s="162"/>
      <c r="W30" s="162"/>
      <c r="X30" s="37"/>
      <c r="Y30" s="37"/>
      <c r="Z30" s="162"/>
      <c r="AA30" s="37"/>
      <c r="AB30" s="37"/>
      <c r="AC30" s="163"/>
      <c r="AD30" s="37"/>
      <c r="AE30" s="37"/>
      <c r="AF30" s="163"/>
      <c r="AG30" s="37"/>
      <c r="AH30" s="37"/>
      <c r="AI30" s="163"/>
      <c r="AJ30" s="37"/>
      <c r="AK30" s="37"/>
      <c r="AZ30" s="163"/>
    </row>
    <row r="31" spans="1:57" x14ac:dyDescent="0.25"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</row>
    <row r="32" spans="1:57" x14ac:dyDescent="0.25"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</row>
  </sheetData>
  <mergeCells count="48">
    <mergeCell ref="AW5:AY5"/>
    <mergeCell ref="AZ5:BB5"/>
    <mergeCell ref="BC5:BE5"/>
    <mergeCell ref="U4:U6"/>
    <mergeCell ref="V4:V6"/>
    <mergeCell ref="AQ5:AS5"/>
    <mergeCell ref="AW4:AY4"/>
    <mergeCell ref="AZ4:BB4"/>
    <mergeCell ref="BC4:BE4"/>
    <mergeCell ref="AO4:AO6"/>
    <mergeCell ref="AP4:AP6"/>
    <mergeCell ref="AQ4:AS4"/>
    <mergeCell ref="AT4:AV4"/>
    <mergeCell ref="AT5:AV5"/>
    <mergeCell ref="AF4:AH4"/>
    <mergeCell ref="AL5:AN5"/>
    <mergeCell ref="L4:N4"/>
    <mergeCell ref="O4:Q4"/>
    <mergeCell ref="R4:T4"/>
    <mergeCell ref="W4:Y4"/>
    <mergeCell ref="Z4:AB4"/>
    <mergeCell ref="AI4:AK4"/>
    <mergeCell ref="Z5:AB5"/>
    <mergeCell ref="AC5:AE5"/>
    <mergeCell ref="AF5:AH5"/>
    <mergeCell ref="AI5:AK5"/>
    <mergeCell ref="AC4:AE4"/>
    <mergeCell ref="I5:K5"/>
    <mergeCell ref="L5:N5"/>
    <mergeCell ref="O5:Q5"/>
    <mergeCell ref="R5:T5"/>
    <mergeCell ref="W5:Y5"/>
    <mergeCell ref="AL4:AN4"/>
    <mergeCell ref="AO1:BD1"/>
    <mergeCell ref="J2:L2"/>
    <mergeCell ref="AX2:BA2"/>
    <mergeCell ref="J3:L3"/>
    <mergeCell ref="Z3:AA3"/>
    <mergeCell ref="AX3:BA3"/>
    <mergeCell ref="A1:T1"/>
    <mergeCell ref="U1:AN1"/>
    <mergeCell ref="A4:A6"/>
    <mergeCell ref="B4:B6"/>
    <mergeCell ref="C4:E4"/>
    <mergeCell ref="F4:H4"/>
    <mergeCell ref="I4:K4"/>
    <mergeCell ref="C5:E5"/>
    <mergeCell ref="F5:H5"/>
  </mergeCells>
  <pageMargins left="0.7" right="0.7" top="0.75" bottom="0.75" header="0.3" footer="0.3"/>
  <pageSetup paperSize="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31"/>
  <sheetViews>
    <sheetView showWhiteSpace="0" topLeftCell="BL16" zoomScale="86" zoomScaleNormal="86" zoomScaleSheetLayoutView="85" workbookViewId="0">
      <selection activeCell="AO30" sqref="AO30"/>
    </sheetView>
  </sheetViews>
  <sheetFormatPr defaultRowHeight="15" x14ac:dyDescent="0.25"/>
  <cols>
    <col min="1" max="1" width="4.140625" customWidth="1"/>
    <col min="2" max="2" width="10.7109375" customWidth="1"/>
    <col min="3" max="3" width="8" customWidth="1"/>
    <col min="5" max="5" width="8.42578125" customWidth="1"/>
    <col min="6" max="6" width="8" customWidth="1"/>
    <col min="8" max="8" width="8" customWidth="1"/>
    <col min="9" max="9" width="6.7109375" customWidth="1"/>
    <col min="10" max="10" width="6.42578125" customWidth="1"/>
    <col min="11" max="11" width="9" customWidth="1"/>
    <col min="12" max="12" width="6" customWidth="1"/>
    <col min="14" max="14" width="7" customWidth="1"/>
    <col min="15" max="15" width="7.28515625" customWidth="1"/>
    <col min="16" max="16" width="7" customWidth="1"/>
    <col min="17" max="17" width="8" customWidth="1"/>
    <col min="18" max="18" width="7.5703125" customWidth="1"/>
    <col min="20" max="20" width="8.28515625" customWidth="1"/>
    <col min="21" max="21" width="7.42578125" customWidth="1"/>
    <col min="24" max="24" width="7.42578125" customWidth="1"/>
    <col min="25" max="25" width="12.7109375" customWidth="1"/>
    <col min="26" max="26" width="9.5703125" customWidth="1"/>
    <col min="27" max="28" width="11.140625" customWidth="1"/>
    <col min="30" max="30" width="10.85546875" customWidth="1"/>
    <col min="32" max="32" width="5.85546875" bestFit="1" customWidth="1"/>
    <col min="35" max="35" width="5.28515625" bestFit="1" customWidth="1"/>
    <col min="36" max="36" width="7.7109375" bestFit="1" customWidth="1"/>
    <col min="37" max="37" width="5.85546875" bestFit="1" customWidth="1"/>
    <col min="38" max="38" width="7" bestFit="1" customWidth="1"/>
    <col min="39" max="39" width="6.5703125" bestFit="1" customWidth="1"/>
    <col min="40" max="40" width="8.140625" bestFit="1" customWidth="1"/>
    <col min="41" max="41" width="7" bestFit="1" customWidth="1"/>
    <col min="42" max="42" width="6.5703125" bestFit="1" customWidth="1"/>
    <col min="43" max="43" width="8.140625" bestFit="1" customWidth="1"/>
    <col min="44" max="44" width="5.7109375" customWidth="1"/>
    <col min="45" max="45" width="6.5703125" bestFit="1" customWidth="1"/>
    <col min="46" max="46" width="7" bestFit="1" customWidth="1"/>
    <col min="60" max="67" width="9.28515625" bestFit="1" customWidth="1"/>
    <col min="69" max="77" width="9.28515625" bestFit="1" customWidth="1"/>
    <col min="78" max="78" width="10" bestFit="1" customWidth="1"/>
    <col min="79" max="80" width="9.28515625" bestFit="1" customWidth="1"/>
    <col min="83" max="83" width="12.140625" customWidth="1"/>
    <col min="84" max="84" width="11.28515625" customWidth="1"/>
    <col min="85" max="85" width="11.42578125" customWidth="1"/>
    <col min="86" max="86" width="10.85546875" customWidth="1"/>
    <col min="87" max="87" width="11.140625" customWidth="1"/>
  </cols>
  <sheetData>
    <row r="1" spans="1:87" ht="15.75" x14ac:dyDescent="0.25">
      <c r="A1" s="165" t="s">
        <v>146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5" t="s">
        <v>146</v>
      </c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5" t="s">
        <v>146</v>
      </c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5" t="s">
        <v>146</v>
      </c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</row>
    <row r="2" spans="1:87" ht="15.75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67" t="s">
        <v>46</v>
      </c>
      <c r="U2" s="167"/>
      <c r="V2" s="167"/>
      <c r="W2" s="167"/>
      <c r="X2" s="101"/>
      <c r="Y2" s="101"/>
      <c r="Z2" s="8"/>
      <c r="AA2" s="101"/>
      <c r="AB2" s="5"/>
      <c r="AC2" s="5"/>
      <c r="AD2" s="5"/>
      <c r="AE2" s="5"/>
      <c r="AF2" s="5"/>
      <c r="AG2" s="5"/>
      <c r="AH2" s="6"/>
      <c r="AI2" s="5"/>
      <c r="AJ2" s="5"/>
      <c r="AK2" s="5"/>
      <c r="AL2" s="5"/>
      <c r="AM2" s="5"/>
      <c r="AN2" s="5"/>
      <c r="AO2" s="5"/>
      <c r="AP2" s="5"/>
      <c r="AQ2" s="167" t="s">
        <v>46</v>
      </c>
      <c r="AR2" s="167"/>
      <c r="AS2" s="167"/>
      <c r="AT2" s="167"/>
      <c r="AU2" s="5"/>
      <c r="AV2" s="5"/>
      <c r="AW2" s="5"/>
      <c r="AX2" s="5"/>
      <c r="AY2" s="5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167" t="s">
        <v>46</v>
      </c>
      <c r="BL2" s="167"/>
      <c r="BM2" s="167"/>
      <c r="BN2" s="167"/>
      <c r="BO2" s="8"/>
      <c r="BP2" s="8"/>
      <c r="BQ2" s="8"/>
      <c r="BR2" s="8"/>
      <c r="BS2" s="8"/>
      <c r="BT2" s="8"/>
      <c r="BU2" s="8"/>
      <c r="BV2" s="8"/>
      <c r="BW2" s="8"/>
      <c r="BX2" s="8"/>
      <c r="BY2" s="167" t="s">
        <v>46</v>
      </c>
      <c r="BZ2" s="167"/>
      <c r="CA2" s="167"/>
      <c r="CB2" s="167"/>
    </row>
    <row r="3" spans="1:87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7" t="s">
        <v>47</v>
      </c>
      <c r="U3" s="167"/>
      <c r="V3" s="167"/>
      <c r="W3" s="167"/>
      <c r="X3" s="101"/>
      <c r="Y3" s="101"/>
      <c r="Z3" s="8"/>
      <c r="AA3" s="101"/>
      <c r="AB3" s="5"/>
      <c r="AC3" s="5"/>
      <c r="AD3" s="5"/>
      <c r="AE3" s="5"/>
      <c r="AF3" s="5"/>
      <c r="AG3" s="5"/>
      <c r="AH3" s="6"/>
      <c r="AI3" s="5"/>
      <c r="AJ3" s="5"/>
      <c r="AK3" s="5"/>
      <c r="AL3" s="5"/>
      <c r="AM3" s="5"/>
      <c r="AN3" s="5"/>
      <c r="AO3" s="5"/>
      <c r="AP3" s="5"/>
      <c r="AQ3" s="167" t="s">
        <v>47</v>
      </c>
      <c r="AR3" s="167"/>
      <c r="AS3" s="167"/>
      <c r="AT3" s="167"/>
      <c r="AU3" s="5"/>
      <c r="AV3" s="5"/>
      <c r="AW3" s="5"/>
      <c r="AX3" s="5"/>
      <c r="AY3" s="5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167" t="s">
        <v>47</v>
      </c>
      <c r="BL3" s="167"/>
      <c r="BM3" s="167"/>
      <c r="BN3" s="167"/>
      <c r="BO3" s="8"/>
      <c r="BP3" s="8"/>
      <c r="BQ3" s="8"/>
      <c r="BR3" s="8"/>
      <c r="BS3" s="8"/>
      <c r="BT3" s="8"/>
      <c r="BU3" s="8"/>
      <c r="BV3" s="8"/>
      <c r="BW3" s="8"/>
      <c r="BX3" s="8"/>
      <c r="BY3" s="167" t="s">
        <v>47</v>
      </c>
      <c r="BZ3" s="167"/>
      <c r="CA3" s="167"/>
      <c r="CB3" s="167"/>
    </row>
    <row r="4" spans="1:87" ht="15.7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67" t="s">
        <v>147</v>
      </c>
      <c r="U4" s="167"/>
      <c r="V4" s="167"/>
      <c r="W4" s="167"/>
      <c r="X4" s="101"/>
      <c r="Y4" s="101"/>
      <c r="Z4" s="8"/>
      <c r="AA4" s="101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167" t="s">
        <v>147</v>
      </c>
      <c r="AR4" s="167"/>
      <c r="AS4" s="167"/>
      <c r="AT4" s="167"/>
      <c r="AU4" s="5"/>
      <c r="AV4" s="5"/>
      <c r="AW4" s="5"/>
      <c r="AX4" s="5"/>
      <c r="AY4" s="5"/>
      <c r="AZ4" s="101"/>
      <c r="BA4" s="101"/>
      <c r="BB4" s="101"/>
      <c r="BC4" s="8"/>
      <c r="BD4" s="8"/>
      <c r="BE4" s="8"/>
      <c r="BF4" s="8"/>
      <c r="BG4" s="8"/>
      <c r="BH4" s="8"/>
      <c r="BI4" s="8"/>
      <c r="BJ4" s="8"/>
      <c r="BK4" s="167" t="s">
        <v>147</v>
      </c>
      <c r="BL4" s="167"/>
      <c r="BM4" s="167"/>
      <c r="BN4" s="167"/>
      <c r="BO4" s="8"/>
      <c r="BP4" s="8"/>
      <c r="BQ4" s="8"/>
      <c r="BR4" s="8"/>
      <c r="BS4" s="8"/>
      <c r="BT4" s="8"/>
      <c r="BU4" s="8"/>
      <c r="BV4" s="8"/>
      <c r="BW4" s="8"/>
      <c r="BX4" s="8"/>
      <c r="BY4" s="167" t="s">
        <v>147</v>
      </c>
      <c r="BZ4" s="167"/>
      <c r="CA4" s="167"/>
      <c r="CB4" s="167"/>
    </row>
    <row r="5" spans="1:87" ht="15.75" x14ac:dyDescent="0.25">
      <c r="A5" s="169" t="s">
        <v>48</v>
      </c>
      <c r="B5" s="172" t="s">
        <v>3</v>
      </c>
      <c r="C5" s="164" t="s">
        <v>49</v>
      </c>
      <c r="D5" s="164"/>
      <c r="E5" s="164"/>
      <c r="F5" s="164" t="s">
        <v>50</v>
      </c>
      <c r="G5" s="164"/>
      <c r="H5" s="164"/>
      <c r="I5" s="164" t="s">
        <v>51</v>
      </c>
      <c r="J5" s="164"/>
      <c r="K5" s="164"/>
      <c r="L5" s="164" t="s">
        <v>52</v>
      </c>
      <c r="M5" s="164"/>
      <c r="N5" s="164"/>
      <c r="O5" s="164" t="s">
        <v>53</v>
      </c>
      <c r="P5" s="164"/>
      <c r="Q5" s="164"/>
      <c r="R5" s="164" t="s">
        <v>54</v>
      </c>
      <c r="S5" s="164"/>
      <c r="T5" s="164"/>
      <c r="U5" s="164" t="s">
        <v>55</v>
      </c>
      <c r="V5" s="164"/>
      <c r="W5" s="164"/>
      <c r="X5" s="164" t="s">
        <v>148</v>
      </c>
      <c r="Y5" s="164" t="s">
        <v>3</v>
      </c>
      <c r="Z5" s="164" t="s">
        <v>56</v>
      </c>
      <c r="AA5" s="164"/>
      <c r="AB5" s="164"/>
      <c r="AC5" s="164" t="s">
        <v>57</v>
      </c>
      <c r="AD5" s="164"/>
      <c r="AE5" s="164"/>
      <c r="AF5" s="164" t="s">
        <v>58</v>
      </c>
      <c r="AG5" s="164"/>
      <c r="AH5" s="164"/>
      <c r="AI5" s="164" t="s">
        <v>59</v>
      </c>
      <c r="AJ5" s="164"/>
      <c r="AK5" s="164"/>
      <c r="AL5" s="164" t="s">
        <v>60</v>
      </c>
      <c r="AM5" s="164"/>
      <c r="AN5" s="164"/>
      <c r="AO5" s="164" t="s">
        <v>61</v>
      </c>
      <c r="AP5" s="164"/>
      <c r="AQ5" s="164"/>
      <c r="AR5" s="164" t="s">
        <v>62</v>
      </c>
      <c r="AS5" s="164"/>
      <c r="AT5" s="164"/>
      <c r="AU5" s="100"/>
      <c r="AV5" s="100"/>
      <c r="AW5" s="164" t="s">
        <v>63</v>
      </c>
      <c r="AX5" s="164"/>
      <c r="AY5" s="164"/>
      <c r="AZ5" s="164" t="s">
        <v>64</v>
      </c>
      <c r="BA5" s="164"/>
      <c r="BB5" s="164"/>
      <c r="BC5" s="164" t="s">
        <v>65</v>
      </c>
      <c r="BD5" s="164"/>
      <c r="BE5" s="164"/>
      <c r="BF5" s="164" t="s">
        <v>66</v>
      </c>
      <c r="BG5" s="164"/>
      <c r="BH5" s="164"/>
      <c r="BI5" s="164" t="s">
        <v>67</v>
      </c>
      <c r="BJ5" s="164"/>
      <c r="BK5" s="164"/>
      <c r="BL5" s="164" t="s">
        <v>68</v>
      </c>
      <c r="BM5" s="164"/>
      <c r="BN5" s="164"/>
      <c r="BO5" s="164" t="s">
        <v>48</v>
      </c>
      <c r="BP5" s="164" t="s">
        <v>3</v>
      </c>
      <c r="BQ5" s="164" t="s">
        <v>69</v>
      </c>
      <c r="BR5" s="164"/>
      <c r="BS5" s="164"/>
      <c r="BT5" s="164" t="s">
        <v>70</v>
      </c>
      <c r="BU5" s="164"/>
      <c r="BV5" s="164"/>
      <c r="BW5" s="164" t="s">
        <v>71</v>
      </c>
      <c r="BX5" s="164"/>
      <c r="BY5" s="164"/>
      <c r="BZ5" s="164" t="s">
        <v>72</v>
      </c>
      <c r="CA5" s="164"/>
      <c r="CB5" s="164"/>
      <c r="CD5" s="161"/>
      <c r="CE5" s="161" t="s">
        <v>159</v>
      </c>
      <c r="CF5" s="37"/>
      <c r="CG5" s="37"/>
      <c r="CH5" s="37"/>
      <c r="CI5" s="37"/>
    </row>
    <row r="6" spans="1:87" ht="15.75" x14ac:dyDescent="0.25">
      <c r="A6" s="170"/>
      <c r="B6" s="172"/>
      <c r="C6" s="164">
        <v>1</v>
      </c>
      <c r="D6" s="164"/>
      <c r="E6" s="164"/>
      <c r="F6" s="164">
        <v>2</v>
      </c>
      <c r="G6" s="164"/>
      <c r="H6" s="164"/>
      <c r="I6" s="164" t="s">
        <v>73</v>
      </c>
      <c r="J6" s="164"/>
      <c r="K6" s="164"/>
      <c r="L6" s="164" t="s">
        <v>74</v>
      </c>
      <c r="M6" s="164"/>
      <c r="N6" s="164"/>
      <c r="O6" s="164">
        <v>4</v>
      </c>
      <c r="P6" s="164"/>
      <c r="Q6" s="164"/>
      <c r="R6" s="164">
        <v>5</v>
      </c>
      <c r="S6" s="164"/>
      <c r="T6" s="164"/>
      <c r="U6" s="164">
        <v>6</v>
      </c>
      <c r="V6" s="164"/>
      <c r="W6" s="164"/>
      <c r="X6" s="168"/>
      <c r="Y6" s="164"/>
      <c r="Z6" s="164">
        <v>7</v>
      </c>
      <c r="AA6" s="164"/>
      <c r="AB6" s="164"/>
      <c r="AC6" s="164">
        <v>8</v>
      </c>
      <c r="AD6" s="164"/>
      <c r="AE6" s="164"/>
      <c r="AF6" s="164" t="s">
        <v>75</v>
      </c>
      <c r="AG6" s="164"/>
      <c r="AH6" s="164"/>
      <c r="AI6" s="164" t="s">
        <v>76</v>
      </c>
      <c r="AJ6" s="164"/>
      <c r="AK6" s="164"/>
      <c r="AL6" s="164">
        <v>10</v>
      </c>
      <c r="AM6" s="164"/>
      <c r="AN6" s="164"/>
      <c r="AO6" s="164">
        <v>11</v>
      </c>
      <c r="AP6" s="164"/>
      <c r="AQ6" s="164"/>
      <c r="AR6" s="164">
        <v>12</v>
      </c>
      <c r="AS6" s="164"/>
      <c r="AT6" s="164"/>
      <c r="AU6" s="100"/>
      <c r="AV6" s="100"/>
      <c r="AW6" s="164">
        <v>13</v>
      </c>
      <c r="AX6" s="164"/>
      <c r="AY6" s="164"/>
      <c r="AZ6" s="164">
        <v>14</v>
      </c>
      <c r="BA6" s="164"/>
      <c r="BB6" s="164"/>
      <c r="BC6" s="164">
        <v>15</v>
      </c>
      <c r="BD6" s="164"/>
      <c r="BE6" s="164"/>
      <c r="BF6" s="164">
        <v>16</v>
      </c>
      <c r="BG6" s="164"/>
      <c r="BH6" s="164"/>
      <c r="BI6" s="164" t="s">
        <v>77</v>
      </c>
      <c r="BJ6" s="164"/>
      <c r="BK6" s="164"/>
      <c r="BL6" s="164" t="s">
        <v>78</v>
      </c>
      <c r="BM6" s="164"/>
      <c r="BN6" s="164"/>
      <c r="BO6" s="164"/>
      <c r="BP6" s="164"/>
      <c r="BQ6" s="164">
        <v>18</v>
      </c>
      <c r="BR6" s="164"/>
      <c r="BS6" s="164"/>
      <c r="BT6" s="164">
        <v>19</v>
      </c>
      <c r="BU6" s="164"/>
      <c r="BV6" s="164"/>
      <c r="BW6" s="164">
        <v>20</v>
      </c>
      <c r="BX6" s="164"/>
      <c r="BY6" s="164"/>
      <c r="BZ6" s="164">
        <v>21</v>
      </c>
      <c r="CA6" s="164"/>
      <c r="CB6" s="164"/>
      <c r="CD6" s="161"/>
      <c r="CE6" s="161"/>
      <c r="CF6" s="37"/>
      <c r="CG6" s="37"/>
      <c r="CH6" s="37"/>
      <c r="CI6" s="37"/>
    </row>
    <row r="7" spans="1:87" ht="28.5" customHeight="1" x14ac:dyDescent="0.25">
      <c r="A7" s="171"/>
      <c r="B7" s="172"/>
      <c r="C7" s="100" t="s">
        <v>79</v>
      </c>
      <c r="D7" s="100" t="s">
        <v>81</v>
      </c>
      <c r="E7" s="100" t="s">
        <v>80</v>
      </c>
      <c r="F7" s="100" t="s">
        <v>79</v>
      </c>
      <c r="G7" s="100" t="s">
        <v>81</v>
      </c>
      <c r="H7" s="100" t="s">
        <v>80</v>
      </c>
      <c r="I7" s="100" t="s">
        <v>79</v>
      </c>
      <c r="J7" s="100" t="s">
        <v>81</v>
      </c>
      <c r="K7" s="100" t="s">
        <v>80</v>
      </c>
      <c r="L7" s="100" t="s">
        <v>79</v>
      </c>
      <c r="M7" s="100" t="s">
        <v>81</v>
      </c>
      <c r="N7" s="100" t="s">
        <v>80</v>
      </c>
      <c r="O7" s="100" t="s">
        <v>79</v>
      </c>
      <c r="P7" s="100" t="s">
        <v>81</v>
      </c>
      <c r="Q7" s="100" t="s">
        <v>80</v>
      </c>
      <c r="R7" s="100" t="s">
        <v>79</v>
      </c>
      <c r="S7" s="100" t="s">
        <v>81</v>
      </c>
      <c r="T7" s="100" t="s">
        <v>80</v>
      </c>
      <c r="U7" s="100" t="s">
        <v>79</v>
      </c>
      <c r="V7" s="100" t="s">
        <v>81</v>
      </c>
      <c r="W7" s="100" t="s">
        <v>80</v>
      </c>
      <c r="X7" s="168"/>
      <c r="Y7" s="164"/>
      <c r="Z7" s="100" t="s">
        <v>79</v>
      </c>
      <c r="AA7" s="100" t="s">
        <v>81</v>
      </c>
      <c r="AB7" s="100" t="s">
        <v>80</v>
      </c>
      <c r="AC7" s="100" t="s">
        <v>79</v>
      </c>
      <c r="AD7" s="100" t="s">
        <v>81</v>
      </c>
      <c r="AE7" s="100" t="s">
        <v>80</v>
      </c>
      <c r="AF7" s="100" t="s">
        <v>79</v>
      </c>
      <c r="AG7" s="100" t="s">
        <v>81</v>
      </c>
      <c r="AH7" s="100" t="s">
        <v>80</v>
      </c>
      <c r="AI7" s="100" t="s">
        <v>79</v>
      </c>
      <c r="AJ7" s="100" t="s">
        <v>81</v>
      </c>
      <c r="AK7" s="100" t="s">
        <v>80</v>
      </c>
      <c r="AL7" s="100" t="s">
        <v>79</v>
      </c>
      <c r="AM7" s="100" t="s">
        <v>81</v>
      </c>
      <c r="AN7" s="100" t="s">
        <v>80</v>
      </c>
      <c r="AO7" s="100" t="s">
        <v>79</v>
      </c>
      <c r="AP7" s="100" t="s">
        <v>81</v>
      </c>
      <c r="AQ7" s="100" t="s">
        <v>80</v>
      </c>
      <c r="AR7" s="100" t="s">
        <v>79</v>
      </c>
      <c r="AS7" s="100" t="s">
        <v>81</v>
      </c>
      <c r="AT7" s="100" t="s">
        <v>80</v>
      </c>
      <c r="AU7" s="100" t="s">
        <v>48</v>
      </c>
      <c r="AV7" s="100" t="s">
        <v>3</v>
      </c>
      <c r="AW7" s="100" t="s">
        <v>79</v>
      </c>
      <c r="AX7" s="100" t="s">
        <v>81</v>
      </c>
      <c r="AY7" s="100" t="s">
        <v>80</v>
      </c>
      <c r="AZ7" s="100" t="s">
        <v>79</v>
      </c>
      <c r="BA7" s="100" t="s">
        <v>81</v>
      </c>
      <c r="BB7" s="100" t="s">
        <v>80</v>
      </c>
      <c r="BC7" s="100" t="s">
        <v>79</v>
      </c>
      <c r="BD7" s="100" t="s">
        <v>81</v>
      </c>
      <c r="BE7" s="100" t="s">
        <v>80</v>
      </c>
      <c r="BF7" s="100" t="s">
        <v>79</v>
      </c>
      <c r="BG7" s="100" t="s">
        <v>81</v>
      </c>
      <c r="BH7" s="100" t="s">
        <v>80</v>
      </c>
      <c r="BI7" s="100" t="s">
        <v>79</v>
      </c>
      <c r="BJ7" s="100" t="s">
        <v>81</v>
      </c>
      <c r="BK7" s="100" t="s">
        <v>80</v>
      </c>
      <c r="BL7" s="100" t="s">
        <v>79</v>
      </c>
      <c r="BM7" s="100" t="s">
        <v>81</v>
      </c>
      <c r="BN7" s="100" t="s">
        <v>80</v>
      </c>
      <c r="BO7" s="164"/>
      <c r="BP7" s="164"/>
      <c r="BQ7" s="100" t="s">
        <v>79</v>
      </c>
      <c r="BR7" s="100" t="s">
        <v>81</v>
      </c>
      <c r="BS7" s="100" t="s">
        <v>80</v>
      </c>
      <c r="BT7" s="100" t="s">
        <v>79</v>
      </c>
      <c r="BU7" s="100" t="s">
        <v>81</v>
      </c>
      <c r="BV7" s="100" t="s">
        <v>80</v>
      </c>
      <c r="BW7" s="100" t="s">
        <v>79</v>
      </c>
      <c r="BX7" s="100" t="s">
        <v>81</v>
      </c>
      <c r="BY7" s="100" t="s">
        <v>80</v>
      </c>
      <c r="BZ7" s="100" t="s">
        <v>79</v>
      </c>
      <c r="CA7" s="100" t="s">
        <v>81</v>
      </c>
      <c r="CB7" s="100" t="s">
        <v>80</v>
      </c>
      <c r="CD7" s="161"/>
      <c r="CE7" s="161" t="s">
        <v>79</v>
      </c>
      <c r="CF7" s="221" t="s">
        <v>80</v>
      </c>
      <c r="CG7" s="153"/>
      <c r="CH7" s="153"/>
      <c r="CI7" s="153"/>
    </row>
    <row r="8" spans="1:87" ht="21" customHeight="1" x14ac:dyDescent="0.25">
      <c r="A8" s="10">
        <v>1</v>
      </c>
      <c r="B8" s="12" t="s">
        <v>23</v>
      </c>
      <c r="C8" s="11">
        <v>2200</v>
      </c>
      <c r="D8" s="32">
        <f>E8/C8</f>
        <v>32.221363636363634</v>
      </c>
      <c r="E8" s="11">
        <v>70887</v>
      </c>
      <c r="F8" s="11">
        <v>2316</v>
      </c>
      <c r="G8" s="32">
        <f>H8/F8</f>
        <v>31.249568221070813</v>
      </c>
      <c r="H8" s="11">
        <v>72374</v>
      </c>
      <c r="I8" s="11">
        <v>440</v>
      </c>
      <c r="J8" s="32">
        <f>K8/I8</f>
        <v>29.338636363636365</v>
      </c>
      <c r="K8" s="11">
        <v>12909</v>
      </c>
      <c r="L8" s="11">
        <v>2.7</v>
      </c>
      <c r="M8" s="32">
        <f>N8/L8</f>
        <v>113.33333333333333</v>
      </c>
      <c r="N8" s="11">
        <v>306</v>
      </c>
      <c r="O8" s="11">
        <v>510</v>
      </c>
      <c r="P8" s="32">
        <f>Q8/O8</f>
        <v>19.805882352941175</v>
      </c>
      <c r="Q8" s="11">
        <v>10101</v>
      </c>
      <c r="R8" s="11">
        <v>215</v>
      </c>
      <c r="S8" s="32">
        <f>T8/R8</f>
        <v>24.604651162790699</v>
      </c>
      <c r="T8" s="11">
        <v>5290</v>
      </c>
      <c r="U8" s="11">
        <v>336</v>
      </c>
      <c r="V8" s="32">
        <f>W8/U8</f>
        <v>22.678571428571427</v>
      </c>
      <c r="W8" s="11">
        <v>7620</v>
      </c>
      <c r="X8" s="10">
        <v>1</v>
      </c>
      <c r="Y8" s="11" t="s">
        <v>23</v>
      </c>
      <c r="Z8" s="11">
        <v>720</v>
      </c>
      <c r="AA8" s="32">
        <f>AB8/Z8</f>
        <v>26.191666666666666</v>
      </c>
      <c r="AB8" s="11">
        <v>18858</v>
      </c>
      <c r="AC8" s="11">
        <v>403</v>
      </c>
      <c r="AD8" s="32">
        <f>AE8/AC8</f>
        <v>4.2009925558312657</v>
      </c>
      <c r="AE8" s="11">
        <v>1693</v>
      </c>
      <c r="AF8" s="11">
        <v>32</v>
      </c>
      <c r="AG8" s="32">
        <f>AH8/AF8</f>
        <v>13.75</v>
      </c>
      <c r="AH8" s="11">
        <v>440</v>
      </c>
      <c r="AI8" s="11">
        <v>9.3000000000000007</v>
      </c>
      <c r="AJ8" s="32">
        <f>AK8/AI8</f>
        <v>66.451612903225808</v>
      </c>
      <c r="AK8" s="11">
        <v>618</v>
      </c>
      <c r="AL8" s="11">
        <v>166</v>
      </c>
      <c r="AM8" s="32">
        <f>AN8/AL8</f>
        <v>9.1084337349397586</v>
      </c>
      <c r="AN8" s="11">
        <v>1512</v>
      </c>
      <c r="AO8" s="11">
        <v>129</v>
      </c>
      <c r="AP8" s="32">
        <f>AQ8/AO8</f>
        <v>19.248062015503876</v>
      </c>
      <c r="AQ8" s="11">
        <v>2483</v>
      </c>
      <c r="AR8" s="11">
        <v>40</v>
      </c>
      <c r="AS8" s="32">
        <f>AT8/AR8</f>
        <v>13.5</v>
      </c>
      <c r="AT8" s="11">
        <v>540</v>
      </c>
      <c r="AU8" s="10">
        <v>1</v>
      </c>
      <c r="AV8" s="11" t="s">
        <v>23</v>
      </c>
      <c r="AW8" s="11">
        <v>155</v>
      </c>
      <c r="AX8" s="32">
        <f>AY8/AW8</f>
        <v>7.903225806451613</v>
      </c>
      <c r="AY8" s="11">
        <v>1225</v>
      </c>
      <c r="AZ8" s="11">
        <v>247</v>
      </c>
      <c r="BA8" s="32">
        <f>BB8/AZ8</f>
        <v>19.704453441295545</v>
      </c>
      <c r="BB8" s="11">
        <v>4867</v>
      </c>
      <c r="BC8" s="11">
        <v>276</v>
      </c>
      <c r="BD8" s="32">
        <f>BE8/BC8</f>
        <v>15.623188405797102</v>
      </c>
      <c r="BE8" s="11">
        <v>4312</v>
      </c>
      <c r="BF8" s="11">
        <v>115</v>
      </c>
      <c r="BG8" s="32">
        <f>BH8/BF8</f>
        <v>13.565217391304348</v>
      </c>
      <c r="BH8" s="11">
        <v>1560</v>
      </c>
      <c r="BI8" s="11">
        <v>98</v>
      </c>
      <c r="BJ8" s="32">
        <f>BK8/BI8</f>
        <v>14.520408163265307</v>
      </c>
      <c r="BK8" s="11">
        <v>1423</v>
      </c>
      <c r="BL8" s="11">
        <v>46</v>
      </c>
      <c r="BM8" s="32">
        <f>BN8/BL8</f>
        <v>21.956521739130434</v>
      </c>
      <c r="BN8" s="11">
        <v>1010</v>
      </c>
      <c r="BO8" s="10">
        <v>1</v>
      </c>
      <c r="BP8" s="11" t="s">
        <v>23</v>
      </c>
      <c r="BQ8" s="11">
        <v>77</v>
      </c>
      <c r="BR8" s="32">
        <f>BS8/BQ8</f>
        <v>29.571428571428573</v>
      </c>
      <c r="BS8" s="11">
        <v>2277</v>
      </c>
      <c r="BT8" s="11">
        <v>93</v>
      </c>
      <c r="BU8" s="32">
        <f>BV8/BT8</f>
        <v>11.494623655913978</v>
      </c>
      <c r="BV8" s="11">
        <v>1069</v>
      </c>
      <c r="BW8" s="11">
        <v>654</v>
      </c>
      <c r="BX8" s="32">
        <f>BY8/BW8</f>
        <v>13.769113149847096</v>
      </c>
      <c r="BY8" s="11">
        <v>9005</v>
      </c>
      <c r="BZ8" s="98">
        <f>C8+F8+I8+L8+O8+R8+U8+Z8+AC8+AF8+AI8+AL8+AO8+AR8+AW8+AZ8+BC8+BF8+BI8+BL8+BQ8+BT8+BW8</f>
        <v>9280</v>
      </c>
      <c r="CA8" s="35">
        <f>CB8/BZ8</f>
        <v>25.040840517241378</v>
      </c>
      <c r="CB8" s="12">
        <f t="shared" ref="CB8:CB30" si="0">E8+H8+K8+N8+Q8+T8+W8+AB8+AE8+AH8+AK8+AN8+AQ8+AT8+AY8+BB8+BE8+BH8+BK8+BN8+BS8+BV8+BY8</f>
        <v>232379</v>
      </c>
      <c r="CD8" s="154"/>
      <c r="CE8" s="155">
        <f>BC8+BF8+BI8+BL8+BQ8+BT8</f>
        <v>705</v>
      </c>
      <c r="CF8" s="37">
        <f>BE8+BH8+BK8+BN8+BS8+BV8</f>
        <v>11651</v>
      </c>
      <c r="CG8" s="37"/>
      <c r="CH8" s="156"/>
      <c r="CI8" s="37"/>
    </row>
    <row r="9" spans="1:87" ht="21" customHeight="1" x14ac:dyDescent="0.25">
      <c r="A9" s="10">
        <v>2</v>
      </c>
      <c r="B9" s="102" t="s">
        <v>24</v>
      </c>
      <c r="C9" s="11">
        <v>3500</v>
      </c>
      <c r="D9" s="32">
        <f t="shared" ref="D9:D30" si="1">E9/C9</f>
        <v>28.567714285714285</v>
      </c>
      <c r="E9" s="11">
        <v>99987</v>
      </c>
      <c r="F9" s="11">
        <v>3420</v>
      </c>
      <c r="G9" s="32">
        <f t="shared" ref="G9:G30" si="2">H9/F9</f>
        <v>23.117251461988303</v>
      </c>
      <c r="H9" s="11">
        <v>79061</v>
      </c>
      <c r="I9" s="11">
        <v>1266</v>
      </c>
      <c r="J9" s="32">
        <f t="shared" ref="J9:J30" si="3">K9/I9</f>
        <v>7.798578199052133</v>
      </c>
      <c r="K9" s="147">
        <v>9873</v>
      </c>
      <c r="L9" s="11">
        <v>2</v>
      </c>
      <c r="M9" s="32">
        <f t="shared" ref="M9:M30" si="4">N9/L9</f>
        <v>23.5</v>
      </c>
      <c r="N9" s="11">
        <v>47</v>
      </c>
      <c r="O9" s="11">
        <v>2458</v>
      </c>
      <c r="P9" s="32">
        <f t="shared" ref="P9:P30" si="5">Q9/O9</f>
        <v>10.778275020341741</v>
      </c>
      <c r="Q9" s="11">
        <v>26493</v>
      </c>
      <c r="R9" s="11">
        <v>1998</v>
      </c>
      <c r="S9" s="32">
        <f t="shared" ref="S9:S30" si="6">T9/R9</f>
        <v>6.706706706706707</v>
      </c>
      <c r="T9" s="11">
        <v>13400</v>
      </c>
      <c r="U9" s="11">
        <v>154</v>
      </c>
      <c r="V9" s="32">
        <f t="shared" ref="V9:V30" si="7">W9/U9</f>
        <v>7.0389610389610393</v>
      </c>
      <c r="W9" s="11">
        <v>1084</v>
      </c>
      <c r="X9" s="10">
        <v>2</v>
      </c>
      <c r="Y9" s="15" t="s">
        <v>24</v>
      </c>
      <c r="Z9" s="11">
        <v>2556</v>
      </c>
      <c r="AA9" s="32">
        <f t="shared" ref="AA9:AA30" si="8">AB9/Z9</f>
        <v>10.442097026604069</v>
      </c>
      <c r="AB9" s="11">
        <v>26690</v>
      </c>
      <c r="AC9" s="11">
        <v>347</v>
      </c>
      <c r="AD9" s="32">
        <f>AE9/AC9</f>
        <v>3.288184438040346</v>
      </c>
      <c r="AE9" s="11">
        <v>1141</v>
      </c>
      <c r="AF9" s="11">
        <v>1032</v>
      </c>
      <c r="AG9" s="32">
        <f t="shared" ref="AG9:AG30" si="9">AH9/AF9</f>
        <v>5.6976744186046515</v>
      </c>
      <c r="AH9" s="11">
        <v>5880</v>
      </c>
      <c r="AI9" s="11">
        <v>6</v>
      </c>
      <c r="AJ9" s="32">
        <f t="shared" ref="AJ9:AJ30" si="10">AK9/AI9</f>
        <v>43.666666666666664</v>
      </c>
      <c r="AK9" s="11">
        <v>262</v>
      </c>
      <c r="AL9" s="11">
        <v>1159</v>
      </c>
      <c r="AM9" s="32">
        <f t="shared" ref="AM9:AM30" si="11">AN9/AL9</f>
        <v>8.0025884383088872</v>
      </c>
      <c r="AN9" s="11">
        <v>9275</v>
      </c>
      <c r="AO9" s="11">
        <v>771</v>
      </c>
      <c r="AP9" s="32">
        <f t="shared" ref="AP9:AP30" si="12">AQ9/AO9</f>
        <v>8.6407263294422822</v>
      </c>
      <c r="AQ9" s="11">
        <v>6662</v>
      </c>
      <c r="AR9" s="11">
        <v>0</v>
      </c>
      <c r="AS9" s="32">
        <v>0</v>
      </c>
      <c r="AT9" s="11">
        <v>0</v>
      </c>
      <c r="AU9" s="10">
        <v>2</v>
      </c>
      <c r="AV9" s="15" t="s">
        <v>24</v>
      </c>
      <c r="AW9" s="11">
        <v>1102</v>
      </c>
      <c r="AX9" s="32">
        <f t="shared" ref="AX9:AX30" si="13">AY9/AW9</f>
        <v>6.5970961887477317</v>
      </c>
      <c r="AY9" s="11">
        <v>7270</v>
      </c>
      <c r="AZ9" s="11">
        <v>5609</v>
      </c>
      <c r="BA9" s="32">
        <f t="shared" ref="BA9:BA30" si="14">BB9/AZ9</f>
        <v>6.6897842752718848</v>
      </c>
      <c r="BB9" s="11">
        <v>37523</v>
      </c>
      <c r="BC9" s="11">
        <v>1167</v>
      </c>
      <c r="BD9" s="32">
        <f t="shared" ref="BD9:BD30" si="15">BE9/BC9</f>
        <v>7.0102827763496141</v>
      </c>
      <c r="BE9" s="14">
        <v>8181</v>
      </c>
      <c r="BF9" s="11">
        <v>434</v>
      </c>
      <c r="BG9" s="32">
        <f t="shared" ref="BG9:BG30" si="16">BH9/BF9</f>
        <v>4.8156682027649769</v>
      </c>
      <c r="BH9" s="11">
        <v>2090</v>
      </c>
      <c r="BI9" s="11">
        <v>229</v>
      </c>
      <c r="BJ9" s="32">
        <f t="shared" ref="BJ9:BJ30" si="17">BK9/BI9</f>
        <v>4.6768558951965069</v>
      </c>
      <c r="BK9" s="11">
        <v>1071</v>
      </c>
      <c r="BL9" s="11">
        <v>47</v>
      </c>
      <c r="BM9" s="32">
        <f>BN9/BL9</f>
        <v>23.191489361702128</v>
      </c>
      <c r="BN9" s="11">
        <v>1090</v>
      </c>
      <c r="BO9" s="10">
        <v>2</v>
      </c>
      <c r="BP9" s="15" t="s">
        <v>24</v>
      </c>
      <c r="BQ9" s="11">
        <v>45</v>
      </c>
      <c r="BR9" s="32">
        <f t="shared" ref="BR9:BR30" si="18">BS9/BQ9</f>
        <v>10</v>
      </c>
      <c r="BS9" s="11">
        <v>450</v>
      </c>
      <c r="BT9" s="11">
        <v>371</v>
      </c>
      <c r="BU9" s="32">
        <f t="shared" ref="BU9:BU30" si="19">BV9/BT9</f>
        <v>9.0835579514824794</v>
      </c>
      <c r="BV9" s="11">
        <v>3370</v>
      </c>
      <c r="BW9" s="11">
        <v>3286</v>
      </c>
      <c r="BX9" s="32">
        <f t="shared" ref="BX9:BX30" si="20">BY9/BW9</f>
        <v>7.3451004260499086</v>
      </c>
      <c r="BY9" s="11">
        <v>24136</v>
      </c>
      <c r="BZ9" s="98">
        <f t="shared" ref="BZ9:BZ29" si="21">C9+F9+I9+L9+O9+R9+U9+Z9+AC9+AF9+AI9+AL9+AO9+AR9+AW9+AZ9+BC9+BF9+BI9+BL9+BQ9+BT9+BW9</f>
        <v>30959</v>
      </c>
      <c r="CA9" s="35">
        <f t="shared" ref="CA9:CA30" si="22">CB9/BZ9</f>
        <v>11.790949320068478</v>
      </c>
      <c r="CB9" s="12">
        <f t="shared" si="0"/>
        <v>365036</v>
      </c>
      <c r="CD9" s="154"/>
      <c r="CE9" s="155">
        <f t="shared" ref="CE9:CE30" si="23">BC9+BF9+BI9+BL9+BQ9+BT9</f>
        <v>2293</v>
      </c>
      <c r="CF9" s="37">
        <f t="shared" ref="CF9:CF30" si="24">BE9+BH9+BK9+BN9+BS9+BV9</f>
        <v>16252</v>
      </c>
      <c r="CG9" s="37"/>
      <c r="CH9" s="156"/>
      <c r="CI9" s="37"/>
    </row>
    <row r="10" spans="1:87" ht="21" customHeight="1" x14ac:dyDescent="0.25">
      <c r="A10" s="10">
        <v>3</v>
      </c>
      <c r="B10" s="102" t="s">
        <v>25</v>
      </c>
      <c r="C10" s="11">
        <v>6800</v>
      </c>
      <c r="D10" s="32">
        <f t="shared" si="1"/>
        <v>21.407499999999999</v>
      </c>
      <c r="E10" s="11">
        <v>145571</v>
      </c>
      <c r="F10" s="11">
        <v>2895</v>
      </c>
      <c r="G10" s="32">
        <f t="shared" si="2"/>
        <v>24.026597582037997</v>
      </c>
      <c r="H10" s="11">
        <v>69557</v>
      </c>
      <c r="I10" s="11">
        <v>2240</v>
      </c>
      <c r="J10" s="32">
        <f t="shared" si="3"/>
        <v>29.553571428571427</v>
      </c>
      <c r="K10" s="11">
        <v>66200</v>
      </c>
      <c r="L10" s="11">
        <v>2</v>
      </c>
      <c r="M10" s="32">
        <f t="shared" si="4"/>
        <v>45</v>
      </c>
      <c r="N10" s="11">
        <v>90</v>
      </c>
      <c r="O10" s="11">
        <v>3265</v>
      </c>
      <c r="P10" s="32">
        <f t="shared" si="5"/>
        <v>14.952220520673814</v>
      </c>
      <c r="Q10" s="11">
        <v>48819</v>
      </c>
      <c r="R10" s="11">
        <v>130</v>
      </c>
      <c r="S10" s="32">
        <f t="shared" si="6"/>
        <v>39.615384615384613</v>
      </c>
      <c r="T10" s="11">
        <v>5150</v>
      </c>
      <c r="U10" s="11">
        <v>1020</v>
      </c>
      <c r="V10" s="32">
        <f t="shared" si="7"/>
        <v>21.882352941176471</v>
      </c>
      <c r="W10" s="11">
        <v>22320</v>
      </c>
      <c r="X10" s="10">
        <v>3</v>
      </c>
      <c r="Y10" s="15" t="s">
        <v>25</v>
      </c>
      <c r="Z10" s="11">
        <v>3718</v>
      </c>
      <c r="AA10" s="32">
        <f t="shared" si="8"/>
        <v>19.33916083916084</v>
      </c>
      <c r="AB10" s="11">
        <v>71903</v>
      </c>
      <c r="AC10" s="11">
        <v>1280</v>
      </c>
      <c r="AD10" s="32">
        <f t="shared" ref="AD10:AD30" si="25">AE10/AC10</f>
        <v>5.0859375</v>
      </c>
      <c r="AE10" s="11">
        <v>6510</v>
      </c>
      <c r="AF10" s="11">
        <v>200</v>
      </c>
      <c r="AG10" s="32">
        <f t="shared" si="9"/>
        <v>7.9</v>
      </c>
      <c r="AH10" s="11">
        <v>1580</v>
      </c>
      <c r="AI10" s="11">
        <v>1.4</v>
      </c>
      <c r="AJ10" s="32">
        <f t="shared" si="10"/>
        <v>39.285714285714285</v>
      </c>
      <c r="AK10" s="11">
        <v>55</v>
      </c>
      <c r="AL10" s="11">
        <v>1400</v>
      </c>
      <c r="AM10" s="32">
        <f t="shared" si="11"/>
        <v>8.2214285714285715</v>
      </c>
      <c r="AN10" s="11">
        <v>11510</v>
      </c>
      <c r="AO10" s="11">
        <v>800</v>
      </c>
      <c r="AP10" s="32">
        <f t="shared" si="12"/>
        <v>21.981249999999999</v>
      </c>
      <c r="AQ10" s="11">
        <v>17585</v>
      </c>
      <c r="AR10" s="11">
        <v>490</v>
      </c>
      <c r="AS10" s="32">
        <f>AT10/AR10</f>
        <v>4.795918367346939</v>
      </c>
      <c r="AT10" s="11">
        <v>2350</v>
      </c>
      <c r="AU10" s="10">
        <v>3</v>
      </c>
      <c r="AV10" s="15" t="s">
        <v>25</v>
      </c>
      <c r="AW10" s="11">
        <v>500</v>
      </c>
      <c r="AX10" s="32">
        <f t="shared" si="13"/>
        <v>12.22</v>
      </c>
      <c r="AY10" s="11">
        <v>6110</v>
      </c>
      <c r="AZ10" s="11">
        <v>3685</v>
      </c>
      <c r="BA10" s="32">
        <f t="shared" si="14"/>
        <v>12.194029850746269</v>
      </c>
      <c r="BB10" s="11">
        <v>44935</v>
      </c>
      <c r="BC10" s="11">
        <v>2355</v>
      </c>
      <c r="BD10" s="32">
        <f t="shared" si="15"/>
        <v>26.116772823779193</v>
      </c>
      <c r="BE10" s="11">
        <v>61505</v>
      </c>
      <c r="BF10" s="11">
        <v>677</v>
      </c>
      <c r="BG10" s="32">
        <f t="shared" si="16"/>
        <v>12.725258493353028</v>
      </c>
      <c r="BH10" s="11">
        <v>8615</v>
      </c>
      <c r="BI10" s="11">
        <v>820</v>
      </c>
      <c r="BJ10" s="32">
        <f t="shared" si="17"/>
        <v>21.585365853658537</v>
      </c>
      <c r="BK10" s="11">
        <v>17700</v>
      </c>
      <c r="BL10" s="11">
        <v>7</v>
      </c>
      <c r="BM10" s="32">
        <f t="shared" ref="BM10:BM30" si="26">BN10/BL10</f>
        <v>144.28571428571428</v>
      </c>
      <c r="BN10" s="11">
        <v>1010</v>
      </c>
      <c r="BO10" s="10">
        <v>3</v>
      </c>
      <c r="BP10" s="15" t="s">
        <v>25</v>
      </c>
      <c r="BQ10" s="11">
        <v>475</v>
      </c>
      <c r="BR10" s="32">
        <f t="shared" si="18"/>
        <v>22.389473684210525</v>
      </c>
      <c r="BS10" s="11">
        <v>10635</v>
      </c>
      <c r="BT10" s="11">
        <v>132</v>
      </c>
      <c r="BU10" s="32">
        <f t="shared" si="19"/>
        <v>10.378787878787879</v>
      </c>
      <c r="BV10" s="11">
        <v>1370</v>
      </c>
      <c r="BW10" s="11">
        <v>2202</v>
      </c>
      <c r="BX10" s="32">
        <f t="shared" si="20"/>
        <v>14.189373297002724</v>
      </c>
      <c r="BY10" s="11">
        <v>31245</v>
      </c>
      <c r="BZ10" s="98">
        <f t="shared" si="21"/>
        <v>35094.400000000001</v>
      </c>
      <c r="CA10" s="35">
        <f t="shared" si="22"/>
        <v>18.587723397465123</v>
      </c>
      <c r="CB10" s="12">
        <f t="shared" si="0"/>
        <v>652325</v>
      </c>
      <c r="CD10" s="154"/>
      <c r="CE10" s="155">
        <f t="shared" si="23"/>
        <v>4466</v>
      </c>
      <c r="CF10" s="37">
        <f t="shared" si="24"/>
        <v>100835</v>
      </c>
      <c r="CG10" s="37"/>
      <c r="CH10" s="156"/>
      <c r="CI10" s="37"/>
    </row>
    <row r="11" spans="1:87" ht="21" customHeight="1" x14ac:dyDescent="0.25">
      <c r="A11" s="10">
        <v>4</v>
      </c>
      <c r="B11" s="102" t="s">
        <v>26</v>
      </c>
      <c r="C11" s="11">
        <v>8500</v>
      </c>
      <c r="D11" s="32">
        <f t="shared" si="1"/>
        <v>27.416588235294117</v>
      </c>
      <c r="E11" s="11">
        <v>233041</v>
      </c>
      <c r="F11" s="11">
        <v>800</v>
      </c>
      <c r="G11" s="32">
        <f t="shared" si="2"/>
        <v>28.453749999999999</v>
      </c>
      <c r="H11" s="11">
        <v>22763</v>
      </c>
      <c r="I11" s="11">
        <v>570</v>
      </c>
      <c r="J11" s="32">
        <f t="shared" si="3"/>
        <v>21.666666666666668</v>
      </c>
      <c r="K11" s="11">
        <v>12350</v>
      </c>
      <c r="L11" s="11">
        <v>0</v>
      </c>
      <c r="M11" s="32">
        <v>0</v>
      </c>
      <c r="N11" s="11">
        <v>0</v>
      </c>
      <c r="O11" s="11">
        <v>500</v>
      </c>
      <c r="P11" s="32">
        <f t="shared" si="5"/>
        <v>9.6</v>
      </c>
      <c r="Q11" s="11">
        <v>4800</v>
      </c>
      <c r="R11" s="11">
        <v>390</v>
      </c>
      <c r="S11" s="32">
        <f t="shared" si="6"/>
        <v>14.358974358974359</v>
      </c>
      <c r="T11" s="11">
        <v>5600</v>
      </c>
      <c r="U11" s="11">
        <v>360</v>
      </c>
      <c r="V11" s="32">
        <f t="shared" si="7"/>
        <v>10.513888888888889</v>
      </c>
      <c r="W11" s="11">
        <v>3785</v>
      </c>
      <c r="X11" s="10">
        <v>4</v>
      </c>
      <c r="Y11" s="15" t="s">
        <v>26</v>
      </c>
      <c r="Z11" s="11">
        <v>820</v>
      </c>
      <c r="AA11" s="32">
        <f t="shared" si="8"/>
        <v>11.036585365853659</v>
      </c>
      <c r="AB11" s="11">
        <v>9050</v>
      </c>
      <c r="AC11" s="11">
        <v>80</v>
      </c>
      <c r="AD11" s="32">
        <f t="shared" si="25"/>
        <v>6.1875</v>
      </c>
      <c r="AE11" s="11">
        <v>495</v>
      </c>
      <c r="AF11" s="11">
        <v>525</v>
      </c>
      <c r="AG11" s="32">
        <f t="shared" si="9"/>
        <v>8.2380952380952372</v>
      </c>
      <c r="AH11" s="11">
        <v>4325</v>
      </c>
      <c r="AI11" s="11">
        <v>0</v>
      </c>
      <c r="AJ11" s="32">
        <v>0</v>
      </c>
      <c r="AK11" s="11">
        <v>0</v>
      </c>
      <c r="AL11" s="11">
        <v>600</v>
      </c>
      <c r="AM11" s="32">
        <f t="shared" si="11"/>
        <v>6.85</v>
      </c>
      <c r="AN11" s="11">
        <v>4110</v>
      </c>
      <c r="AO11" s="11">
        <v>320</v>
      </c>
      <c r="AP11" s="32">
        <f t="shared" si="12"/>
        <v>3.078125</v>
      </c>
      <c r="AQ11" s="11">
        <v>985</v>
      </c>
      <c r="AR11" s="11">
        <v>20</v>
      </c>
      <c r="AS11" s="32">
        <f>AT11/AR11</f>
        <v>28.75</v>
      </c>
      <c r="AT11" s="11">
        <v>575</v>
      </c>
      <c r="AU11" s="10">
        <v>4</v>
      </c>
      <c r="AV11" s="15" t="s">
        <v>26</v>
      </c>
      <c r="AW11" s="11">
        <v>1150</v>
      </c>
      <c r="AX11" s="32">
        <f t="shared" si="13"/>
        <v>9.3217391304347821</v>
      </c>
      <c r="AY11" s="11">
        <v>10720</v>
      </c>
      <c r="AZ11" s="11">
        <v>1760</v>
      </c>
      <c r="BA11" s="32">
        <f t="shared" si="14"/>
        <v>13.096590909090908</v>
      </c>
      <c r="BB11" s="11">
        <v>23050</v>
      </c>
      <c r="BC11" s="11">
        <v>520</v>
      </c>
      <c r="BD11" s="32">
        <f t="shared" si="15"/>
        <v>20.576923076923077</v>
      </c>
      <c r="BE11" s="11">
        <v>10700</v>
      </c>
      <c r="BF11" s="11">
        <v>380</v>
      </c>
      <c r="BG11" s="32">
        <f t="shared" si="16"/>
        <v>13.815789473684211</v>
      </c>
      <c r="BH11" s="11">
        <v>5250</v>
      </c>
      <c r="BI11" s="11">
        <v>900</v>
      </c>
      <c r="BJ11" s="32">
        <f t="shared" si="17"/>
        <v>14.777777777777779</v>
      </c>
      <c r="BK11" s="11">
        <v>13300</v>
      </c>
      <c r="BL11" s="11">
        <v>75</v>
      </c>
      <c r="BM11" s="32">
        <f t="shared" si="26"/>
        <v>73.333333333333329</v>
      </c>
      <c r="BN11" s="11">
        <v>5500</v>
      </c>
      <c r="BO11" s="10">
        <v>4</v>
      </c>
      <c r="BP11" s="15" t="s">
        <v>26</v>
      </c>
      <c r="BQ11" s="11">
        <v>150</v>
      </c>
      <c r="BR11" s="32">
        <f t="shared" si="18"/>
        <v>8.3333333333333339</v>
      </c>
      <c r="BS11" s="11">
        <v>1250</v>
      </c>
      <c r="BT11" s="11">
        <v>185</v>
      </c>
      <c r="BU11" s="32">
        <f t="shared" si="19"/>
        <v>7.9459459459459456</v>
      </c>
      <c r="BV11" s="11">
        <v>1470</v>
      </c>
      <c r="BW11" s="11">
        <v>995</v>
      </c>
      <c r="BX11" s="32">
        <f t="shared" si="20"/>
        <v>5.1467336683417084</v>
      </c>
      <c r="BY11" s="11">
        <v>5121</v>
      </c>
      <c r="BZ11" s="98">
        <f t="shared" si="21"/>
        <v>19600</v>
      </c>
      <c r="CA11" s="35">
        <f t="shared" si="22"/>
        <v>19.29795918367347</v>
      </c>
      <c r="CB11" s="12">
        <f t="shared" si="0"/>
        <v>378240</v>
      </c>
      <c r="CD11" s="154"/>
      <c r="CE11" s="155">
        <f t="shared" si="23"/>
        <v>2210</v>
      </c>
      <c r="CF11" s="37">
        <f t="shared" si="24"/>
        <v>37470</v>
      </c>
      <c r="CG11" s="37"/>
      <c r="CH11" s="156"/>
      <c r="CI11" s="37"/>
    </row>
    <row r="12" spans="1:87" ht="21" customHeight="1" x14ac:dyDescent="0.25">
      <c r="A12" s="10">
        <v>5</v>
      </c>
      <c r="B12" s="102" t="s">
        <v>27</v>
      </c>
      <c r="C12" s="11">
        <v>530</v>
      </c>
      <c r="D12" s="32">
        <f t="shared" si="1"/>
        <v>22.1</v>
      </c>
      <c r="E12" s="11">
        <v>11713</v>
      </c>
      <c r="F12" s="11">
        <v>760</v>
      </c>
      <c r="G12" s="32">
        <f t="shared" si="2"/>
        <v>25.464473684210525</v>
      </c>
      <c r="H12" s="11">
        <v>19353</v>
      </c>
      <c r="I12" s="11">
        <v>429</v>
      </c>
      <c r="J12" s="32">
        <f t="shared" si="3"/>
        <v>24.545454545454547</v>
      </c>
      <c r="K12" s="11">
        <v>10530</v>
      </c>
      <c r="L12" s="11">
        <v>1</v>
      </c>
      <c r="M12" s="32">
        <f t="shared" si="4"/>
        <v>150</v>
      </c>
      <c r="N12" s="11">
        <v>150</v>
      </c>
      <c r="O12" s="11">
        <v>540</v>
      </c>
      <c r="P12" s="32">
        <f t="shared" si="5"/>
        <v>15.75925925925926</v>
      </c>
      <c r="Q12" s="11">
        <v>8510</v>
      </c>
      <c r="R12" s="11">
        <v>530</v>
      </c>
      <c r="S12" s="32">
        <f t="shared" si="6"/>
        <v>18.075471698113208</v>
      </c>
      <c r="T12" s="11">
        <v>9580</v>
      </c>
      <c r="U12" s="11">
        <v>520</v>
      </c>
      <c r="V12" s="32">
        <f t="shared" si="7"/>
        <v>19.153846153846153</v>
      </c>
      <c r="W12" s="11">
        <v>9960</v>
      </c>
      <c r="X12" s="10">
        <v>5</v>
      </c>
      <c r="Y12" s="15" t="s">
        <v>27</v>
      </c>
      <c r="Z12" s="11">
        <v>600</v>
      </c>
      <c r="AA12" s="32">
        <f t="shared" si="8"/>
        <v>21.333333333333332</v>
      </c>
      <c r="AB12" s="11">
        <v>12800</v>
      </c>
      <c r="AC12" s="11">
        <v>450</v>
      </c>
      <c r="AD12" s="32">
        <f t="shared" si="25"/>
        <v>6.6</v>
      </c>
      <c r="AE12" s="11">
        <v>2970</v>
      </c>
      <c r="AF12" s="11">
        <v>30</v>
      </c>
      <c r="AG12" s="32">
        <f t="shared" si="9"/>
        <v>12</v>
      </c>
      <c r="AH12" s="11">
        <v>360</v>
      </c>
      <c r="AI12" s="11">
        <v>2</v>
      </c>
      <c r="AJ12" s="32">
        <f t="shared" si="10"/>
        <v>95</v>
      </c>
      <c r="AK12" s="11">
        <v>190</v>
      </c>
      <c r="AL12" s="11">
        <v>440</v>
      </c>
      <c r="AM12" s="32">
        <f t="shared" si="11"/>
        <v>9</v>
      </c>
      <c r="AN12" s="11">
        <v>3960</v>
      </c>
      <c r="AO12" s="11">
        <v>345</v>
      </c>
      <c r="AP12" s="32">
        <f t="shared" si="12"/>
        <v>19.217391304347824</v>
      </c>
      <c r="AQ12" s="11">
        <v>6630</v>
      </c>
      <c r="AR12" s="11">
        <v>10</v>
      </c>
      <c r="AS12" s="32">
        <f>AT12/AR12</f>
        <v>27</v>
      </c>
      <c r="AT12" s="11">
        <v>270</v>
      </c>
      <c r="AU12" s="10">
        <v>5</v>
      </c>
      <c r="AV12" s="15" t="s">
        <v>27</v>
      </c>
      <c r="AW12" s="11">
        <v>540</v>
      </c>
      <c r="AX12" s="32">
        <f t="shared" si="13"/>
        <v>9.7222222222222214</v>
      </c>
      <c r="AY12" s="11">
        <v>5250</v>
      </c>
      <c r="AZ12" s="11">
        <v>670</v>
      </c>
      <c r="BA12" s="32">
        <f t="shared" si="14"/>
        <v>13.298507462686567</v>
      </c>
      <c r="BB12" s="11">
        <v>8910</v>
      </c>
      <c r="BC12" s="11">
        <v>260</v>
      </c>
      <c r="BD12" s="32">
        <f t="shared" si="15"/>
        <v>10.884615384615385</v>
      </c>
      <c r="BE12" s="11">
        <v>2830</v>
      </c>
      <c r="BF12" s="11">
        <v>240</v>
      </c>
      <c r="BG12" s="32">
        <f t="shared" si="16"/>
        <v>10.208333333333334</v>
      </c>
      <c r="BH12" s="11">
        <v>2450</v>
      </c>
      <c r="BI12" s="11">
        <v>240</v>
      </c>
      <c r="BJ12" s="32">
        <f t="shared" si="17"/>
        <v>12.625</v>
      </c>
      <c r="BK12" s="11">
        <v>3030</v>
      </c>
      <c r="BL12" s="11">
        <v>21</v>
      </c>
      <c r="BM12" s="32">
        <f t="shared" si="26"/>
        <v>60.952380952380949</v>
      </c>
      <c r="BN12" s="11">
        <v>1280</v>
      </c>
      <c r="BO12" s="10">
        <v>5</v>
      </c>
      <c r="BP12" s="15" t="s">
        <v>27</v>
      </c>
      <c r="BQ12" s="11">
        <v>10</v>
      </c>
      <c r="BR12" s="32">
        <f t="shared" si="18"/>
        <v>15</v>
      </c>
      <c r="BS12" s="11">
        <v>150</v>
      </c>
      <c r="BT12" s="11">
        <v>130</v>
      </c>
      <c r="BU12" s="32">
        <f t="shared" si="19"/>
        <v>11.615384615384615</v>
      </c>
      <c r="BV12" s="11">
        <v>1510</v>
      </c>
      <c r="BW12" s="11">
        <v>311</v>
      </c>
      <c r="BX12" s="32">
        <f t="shared" si="20"/>
        <v>9.09967845659164</v>
      </c>
      <c r="BY12" s="14">
        <v>2830</v>
      </c>
      <c r="BZ12" s="98">
        <f t="shared" si="21"/>
        <v>7609</v>
      </c>
      <c r="CA12" s="35">
        <f t="shared" si="22"/>
        <v>16.456301747930084</v>
      </c>
      <c r="CB12" s="12">
        <f t="shared" si="0"/>
        <v>125216</v>
      </c>
      <c r="CD12" s="154"/>
      <c r="CE12" s="155">
        <f t="shared" si="23"/>
        <v>901</v>
      </c>
      <c r="CF12" s="37">
        <f t="shared" si="24"/>
        <v>11250</v>
      </c>
      <c r="CG12" s="37"/>
      <c r="CH12" s="156"/>
      <c r="CI12" s="37"/>
    </row>
    <row r="13" spans="1:87" ht="21" customHeight="1" x14ac:dyDescent="0.25">
      <c r="A13" s="10">
        <v>6</v>
      </c>
      <c r="B13" s="102" t="s">
        <v>28</v>
      </c>
      <c r="C13" s="11">
        <v>5200</v>
      </c>
      <c r="D13" s="32">
        <f t="shared" si="1"/>
        <v>24.625192307692309</v>
      </c>
      <c r="E13" s="11">
        <v>128051</v>
      </c>
      <c r="F13" s="11">
        <v>2200</v>
      </c>
      <c r="G13" s="32">
        <f t="shared" si="2"/>
        <v>21.504090909090909</v>
      </c>
      <c r="H13" s="11">
        <v>47309</v>
      </c>
      <c r="I13" s="11">
        <v>2800</v>
      </c>
      <c r="J13" s="32">
        <f t="shared" si="3"/>
        <v>25.985714285714284</v>
      </c>
      <c r="K13" s="11">
        <v>72760</v>
      </c>
      <c r="L13" s="11">
        <v>2.4</v>
      </c>
      <c r="M13" s="32">
        <f t="shared" si="4"/>
        <v>80.416666666666671</v>
      </c>
      <c r="N13" s="11">
        <v>193</v>
      </c>
      <c r="O13" s="11">
        <v>2950</v>
      </c>
      <c r="P13" s="32">
        <f t="shared" si="5"/>
        <v>18.969491525423727</v>
      </c>
      <c r="Q13" s="11">
        <v>55960</v>
      </c>
      <c r="R13" s="11">
        <v>1800</v>
      </c>
      <c r="S13" s="32">
        <f t="shared" si="6"/>
        <v>18.055555555555557</v>
      </c>
      <c r="T13" s="11">
        <v>32500</v>
      </c>
      <c r="U13" s="11">
        <v>2540</v>
      </c>
      <c r="V13" s="32">
        <f t="shared" si="7"/>
        <v>18.4251968503937</v>
      </c>
      <c r="W13" s="11">
        <v>46800</v>
      </c>
      <c r="X13" s="10">
        <v>6</v>
      </c>
      <c r="Y13" s="15" t="s">
        <v>28</v>
      </c>
      <c r="Z13" s="11">
        <v>4300</v>
      </c>
      <c r="AA13" s="32">
        <f t="shared" si="8"/>
        <v>25.093023255813954</v>
      </c>
      <c r="AB13" s="11">
        <v>107900</v>
      </c>
      <c r="AC13" s="11">
        <v>2127</v>
      </c>
      <c r="AD13" s="32">
        <f t="shared" si="25"/>
        <v>7.5928537846732489</v>
      </c>
      <c r="AE13" s="11">
        <v>16150</v>
      </c>
      <c r="AF13" s="11">
        <v>1150</v>
      </c>
      <c r="AG13" s="32">
        <f t="shared" si="9"/>
        <v>11.8</v>
      </c>
      <c r="AH13" s="11">
        <v>13570</v>
      </c>
      <c r="AI13" s="11">
        <v>14</v>
      </c>
      <c r="AJ13" s="32">
        <f t="shared" si="10"/>
        <v>32.142857142857146</v>
      </c>
      <c r="AK13" s="11">
        <v>450</v>
      </c>
      <c r="AL13" s="11">
        <v>2150</v>
      </c>
      <c r="AM13" s="32">
        <f t="shared" si="11"/>
        <v>11.364651162790699</v>
      </c>
      <c r="AN13" s="11">
        <v>24434</v>
      </c>
      <c r="AO13" s="11">
        <v>1480</v>
      </c>
      <c r="AP13" s="32">
        <f t="shared" si="12"/>
        <v>25.608108108108109</v>
      </c>
      <c r="AQ13" s="11">
        <v>37900</v>
      </c>
      <c r="AR13" s="11">
        <v>80</v>
      </c>
      <c r="AS13" s="32">
        <f>AT13/AR13</f>
        <v>17.5</v>
      </c>
      <c r="AT13" s="11">
        <v>1400</v>
      </c>
      <c r="AU13" s="10">
        <v>6</v>
      </c>
      <c r="AV13" s="15" t="s">
        <v>28</v>
      </c>
      <c r="AW13" s="11">
        <v>3200</v>
      </c>
      <c r="AX13" s="32">
        <f t="shared" si="13"/>
        <v>7.734375</v>
      </c>
      <c r="AY13" s="11">
        <v>24750</v>
      </c>
      <c r="AZ13" s="11">
        <v>3540</v>
      </c>
      <c r="BA13" s="32">
        <f t="shared" si="14"/>
        <v>14.491525423728813</v>
      </c>
      <c r="BB13" s="11">
        <v>51300</v>
      </c>
      <c r="BC13" s="11">
        <v>1500</v>
      </c>
      <c r="BD13" s="32">
        <f t="shared" si="15"/>
        <v>11.333333333333334</v>
      </c>
      <c r="BE13" s="11">
        <v>17000</v>
      </c>
      <c r="BF13" s="11">
        <v>960</v>
      </c>
      <c r="BG13" s="32">
        <f t="shared" si="16"/>
        <v>15.817708333333334</v>
      </c>
      <c r="BH13" s="11">
        <v>15185</v>
      </c>
      <c r="BI13" s="11">
        <v>2715</v>
      </c>
      <c r="BJ13" s="32">
        <f t="shared" si="17"/>
        <v>13.425414364640885</v>
      </c>
      <c r="BK13" s="11">
        <v>36450</v>
      </c>
      <c r="BL13" s="11">
        <v>66</v>
      </c>
      <c r="BM13" s="32">
        <f t="shared" si="26"/>
        <v>67.727272727272734</v>
      </c>
      <c r="BN13" s="11">
        <v>4470</v>
      </c>
      <c r="BO13" s="10">
        <v>6</v>
      </c>
      <c r="BP13" s="15" t="s">
        <v>28</v>
      </c>
      <c r="BQ13" s="11">
        <v>550</v>
      </c>
      <c r="BR13" s="32">
        <f t="shared" si="18"/>
        <v>10.181818181818182</v>
      </c>
      <c r="BS13" s="11">
        <v>5600</v>
      </c>
      <c r="BT13" s="11">
        <v>1360</v>
      </c>
      <c r="BU13" s="32">
        <f t="shared" si="19"/>
        <v>9.5735294117647065</v>
      </c>
      <c r="BV13" s="11">
        <v>13020</v>
      </c>
      <c r="BW13" s="11">
        <v>1520</v>
      </c>
      <c r="BX13" s="32">
        <f t="shared" si="20"/>
        <v>8.4868421052631575</v>
      </c>
      <c r="BY13" s="11">
        <v>12900</v>
      </c>
      <c r="BZ13" s="98">
        <f t="shared" si="21"/>
        <v>44204.4</v>
      </c>
      <c r="CA13" s="35">
        <f t="shared" si="22"/>
        <v>17.32976807738596</v>
      </c>
      <c r="CB13" s="12">
        <f t="shared" si="0"/>
        <v>766052</v>
      </c>
      <c r="CD13" s="154"/>
      <c r="CE13" s="155">
        <f t="shared" si="23"/>
        <v>7151</v>
      </c>
      <c r="CF13" s="37">
        <f t="shared" si="24"/>
        <v>91725</v>
      </c>
      <c r="CG13" s="37"/>
      <c r="CH13" s="156"/>
      <c r="CI13" s="37"/>
    </row>
    <row r="14" spans="1:87" ht="21" customHeight="1" x14ac:dyDescent="0.25">
      <c r="A14" s="10">
        <v>7</v>
      </c>
      <c r="B14" s="102" t="s">
        <v>29</v>
      </c>
      <c r="C14" s="11">
        <v>394</v>
      </c>
      <c r="D14" s="32">
        <f t="shared" si="1"/>
        <v>25.060913705583758</v>
      </c>
      <c r="E14" s="11">
        <v>9874</v>
      </c>
      <c r="F14" s="11">
        <v>1122</v>
      </c>
      <c r="G14" s="32">
        <f t="shared" si="2"/>
        <v>24.90909090909091</v>
      </c>
      <c r="H14" s="11">
        <v>27948</v>
      </c>
      <c r="I14" s="11">
        <v>1167</v>
      </c>
      <c r="J14" s="32">
        <f t="shared" si="3"/>
        <v>25</v>
      </c>
      <c r="K14" s="11">
        <v>29175</v>
      </c>
      <c r="L14" s="11">
        <v>6</v>
      </c>
      <c r="M14" s="32">
        <f t="shared" si="4"/>
        <v>35</v>
      </c>
      <c r="N14" s="11">
        <v>210</v>
      </c>
      <c r="O14" s="11">
        <v>2678</v>
      </c>
      <c r="P14" s="32">
        <f t="shared" si="5"/>
        <v>19.355489171023152</v>
      </c>
      <c r="Q14" s="11">
        <v>51834</v>
      </c>
      <c r="R14" s="11">
        <v>5866</v>
      </c>
      <c r="S14" s="32">
        <f t="shared" si="6"/>
        <v>9.4191953631094449</v>
      </c>
      <c r="T14" s="11">
        <v>55253</v>
      </c>
      <c r="U14" s="11">
        <v>3770</v>
      </c>
      <c r="V14" s="32">
        <f t="shared" si="7"/>
        <v>11.328912466843502</v>
      </c>
      <c r="W14" s="11">
        <v>42710</v>
      </c>
      <c r="X14" s="10">
        <v>7</v>
      </c>
      <c r="Y14" s="15" t="s">
        <v>29</v>
      </c>
      <c r="Z14" s="11">
        <v>6750</v>
      </c>
      <c r="AA14" s="32">
        <f t="shared" si="8"/>
        <v>23.692592592592593</v>
      </c>
      <c r="AB14" s="11">
        <v>159925</v>
      </c>
      <c r="AC14" s="11">
        <v>1670</v>
      </c>
      <c r="AD14" s="32">
        <f t="shared" si="25"/>
        <v>7.4904191616766465</v>
      </c>
      <c r="AE14" s="11">
        <v>12509</v>
      </c>
      <c r="AF14" s="11">
        <v>774</v>
      </c>
      <c r="AG14" s="32">
        <f t="shared" si="9"/>
        <v>4.1627906976744189</v>
      </c>
      <c r="AH14" s="11">
        <v>3222</v>
      </c>
      <c r="AI14" s="11">
        <v>8.8000000000000007</v>
      </c>
      <c r="AJ14" s="32">
        <f t="shared" si="10"/>
        <v>111.59090909090908</v>
      </c>
      <c r="AK14" s="11">
        <v>982</v>
      </c>
      <c r="AL14" s="11">
        <v>2552</v>
      </c>
      <c r="AM14" s="32">
        <f t="shared" si="11"/>
        <v>8.3032915360501569</v>
      </c>
      <c r="AN14" s="11">
        <v>21190</v>
      </c>
      <c r="AO14" s="11">
        <v>1530</v>
      </c>
      <c r="AP14" s="32">
        <f t="shared" si="12"/>
        <v>30.647058823529413</v>
      </c>
      <c r="AQ14" s="11">
        <v>46890</v>
      </c>
      <c r="AR14" s="11">
        <v>0</v>
      </c>
      <c r="AS14" s="32">
        <v>0</v>
      </c>
      <c r="AT14" s="11">
        <v>0</v>
      </c>
      <c r="AU14" s="10">
        <v>7</v>
      </c>
      <c r="AV14" s="15" t="s">
        <v>29</v>
      </c>
      <c r="AW14" s="11">
        <v>600</v>
      </c>
      <c r="AX14" s="32">
        <f t="shared" si="13"/>
        <v>20.266666666666666</v>
      </c>
      <c r="AY14" s="11">
        <v>12160</v>
      </c>
      <c r="AZ14" s="11">
        <v>3680</v>
      </c>
      <c r="BA14" s="32">
        <f t="shared" si="14"/>
        <v>12.139402173913043</v>
      </c>
      <c r="BB14" s="11">
        <v>44673</v>
      </c>
      <c r="BC14" s="11">
        <v>1157</v>
      </c>
      <c r="BD14" s="32">
        <f t="shared" si="15"/>
        <v>17.359550561797754</v>
      </c>
      <c r="BE14" s="11">
        <v>20085</v>
      </c>
      <c r="BF14" s="11">
        <v>668</v>
      </c>
      <c r="BG14" s="32">
        <f t="shared" si="16"/>
        <v>28.450598802395209</v>
      </c>
      <c r="BH14" s="11">
        <v>19005</v>
      </c>
      <c r="BI14" s="11">
        <v>1985</v>
      </c>
      <c r="BJ14" s="32">
        <f t="shared" si="17"/>
        <v>14.055415617128464</v>
      </c>
      <c r="BK14" s="11">
        <v>27900</v>
      </c>
      <c r="BL14" s="11">
        <v>16.399999999999999</v>
      </c>
      <c r="BM14" s="32">
        <f t="shared" si="26"/>
        <v>73.536585365853668</v>
      </c>
      <c r="BN14" s="11">
        <v>1206</v>
      </c>
      <c r="BO14" s="10">
        <v>7</v>
      </c>
      <c r="BP14" s="15" t="s">
        <v>29</v>
      </c>
      <c r="BQ14" s="11">
        <v>176</v>
      </c>
      <c r="BR14" s="32">
        <f t="shared" si="18"/>
        <v>12.102272727272727</v>
      </c>
      <c r="BS14" s="11">
        <v>2130</v>
      </c>
      <c r="BT14" s="11">
        <v>315</v>
      </c>
      <c r="BU14" s="32">
        <f t="shared" si="19"/>
        <v>9.4285714285714288</v>
      </c>
      <c r="BV14" s="11">
        <v>2970</v>
      </c>
      <c r="BW14" s="11">
        <v>10670</v>
      </c>
      <c r="BX14" s="32">
        <f t="shared" si="20"/>
        <v>8.0130271790065599</v>
      </c>
      <c r="BY14" s="11">
        <v>85499</v>
      </c>
      <c r="BZ14" s="98">
        <f t="shared" si="21"/>
        <v>47555.200000000004</v>
      </c>
      <c r="CA14" s="35">
        <f t="shared" si="22"/>
        <v>14.243447614561603</v>
      </c>
      <c r="CB14" s="12">
        <f t="shared" si="0"/>
        <v>677350</v>
      </c>
      <c r="CD14" s="154"/>
      <c r="CE14" s="155">
        <f t="shared" si="23"/>
        <v>4317.3999999999996</v>
      </c>
      <c r="CF14" s="37">
        <f t="shared" si="24"/>
        <v>73296</v>
      </c>
      <c r="CG14" s="37"/>
      <c r="CH14" s="156"/>
      <c r="CI14" s="37"/>
    </row>
    <row r="15" spans="1:87" ht="21" customHeight="1" x14ac:dyDescent="0.25">
      <c r="A15" s="10">
        <v>8</v>
      </c>
      <c r="B15" s="102" t="s">
        <v>30</v>
      </c>
      <c r="C15" s="11">
        <v>3500</v>
      </c>
      <c r="D15" s="32">
        <f t="shared" si="1"/>
        <v>26.3</v>
      </c>
      <c r="E15" s="11">
        <v>92050</v>
      </c>
      <c r="F15" s="11">
        <v>2300</v>
      </c>
      <c r="G15" s="32">
        <f t="shared" si="2"/>
        <v>23.122173913043479</v>
      </c>
      <c r="H15" s="11">
        <v>53181</v>
      </c>
      <c r="I15" s="11">
        <v>2420</v>
      </c>
      <c r="J15" s="32">
        <f t="shared" si="3"/>
        <v>23.636363636363637</v>
      </c>
      <c r="K15" s="11">
        <v>57200</v>
      </c>
      <c r="L15" s="11">
        <v>3</v>
      </c>
      <c r="M15" s="32">
        <f t="shared" si="4"/>
        <v>133.33333333333334</v>
      </c>
      <c r="N15" s="11">
        <v>400</v>
      </c>
      <c r="O15" s="11">
        <v>4550</v>
      </c>
      <c r="P15" s="32">
        <f t="shared" si="5"/>
        <v>18.901098901098901</v>
      </c>
      <c r="Q15" s="11">
        <v>86000</v>
      </c>
      <c r="R15" s="11">
        <v>3900</v>
      </c>
      <c r="S15" s="32">
        <f t="shared" si="6"/>
        <v>19.615384615384617</v>
      </c>
      <c r="T15" s="11">
        <v>76500</v>
      </c>
      <c r="U15" s="11">
        <v>3510</v>
      </c>
      <c r="V15" s="32">
        <f t="shared" si="7"/>
        <v>18.960113960113961</v>
      </c>
      <c r="W15" s="11">
        <v>66550</v>
      </c>
      <c r="X15" s="10">
        <v>8</v>
      </c>
      <c r="Y15" s="15" t="s">
        <v>30</v>
      </c>
      <c r="Z15" s="11">
        <v>6310</v>
      </c>
      <c r="AA15" s="32">
        <f t="shared" si="8"/>
        <v>26.069730586370842</v>
      </c>
      <c r="AB15" s="11">
        <v>164500</v>
      </c>
      <c r="AC15" s="11">
        <v>420</v>
      </c>
      <c r="AD15" s="32">
        <f t="shared" si="25"/>
        <v>8.9285714285714288</v>
      </c>
      <c r="AE15" s="11">
        <v>3750</v>
      </c>
      <c r="AF15" s="11">
        <v>115</v>
      </c>
      <c r="AG15" s="32">
        <f t="shared" si="9"/>
        <v>9.304347826086957</v>
      </c>
      <c r="AH15" s="11">
        <v>1070</v>
      </c>
      <c r="AI15" s="11">
        <v>11</v>
      </c>
      <c r="AJ15" s="32">
        <f t="shared" si="10"/>
        <v>181.81818181818181</v>
      </c>
      <c r="AK15" s="11">
        <v>2000</v>
      </c>
      <c r="AL15" s="11">
        <v>3080</v>
      </c>
      <c r="AM15" s="32">
        <f t="shared" si="11"/>
        <v>14.805194805194805</v>
      </c>
      <c r="AN15" s="11">
        <v>45600</v>
      </c>
      <c r="AO15" s="11">
        <v>2900</v>
      </c>
      <c r="AP15" s="32">
        <f t="shared" si="12"/>
        <v>21.896551724137932</v>
      </c>
      <c r="AQ15" s="11">
        <v>63500</v>
      </c>
      <c r="AR15" s="11">
        <v>175</v>
      </c>
      <c r="AS15" s="32">
        <f>AT15/AR15</f>
        <v>12.8</v>
      </c>
      <c r="AT15" s="11">
        <v>2240</v>
      </c>
      <c r="AU15" s="10">
        <v>8</v>
      </c>
      <c r="AV15" s="15" t="s">
        <v>30</v>
      </c>
      <c r="AW15" s="11">
        <v>3200</v>
      </c>
      <c r="AX15" s="32">
        <f t="shared" si="13"/>
        <v>7.8125</v>
      </c>
      <c r="AY15" s="11">
        <v>25000</v>
      </c>
      <c r="AZ15" s="11">
        <v>3715</v>
      </c>
      <c r="BA15" s="32">
        <f t="shared" si="14"/>
        <v>10.654104979811574</v>
      </c>
      <c r="BB15" s="11">
        <v>39580</v>
      </c>
      <c r="BC15" s="11">
        <v>1690</v>
      </c>
      <c r="BD15" s="32">
        <f t="shared" si="15"/>
        <v>16.863905325443788</v>
      </c>
      <c r="BE15" s="11">
        <v>28500</v>
      </c>
      <c r="BF15" s="11">
        <v>2480</v>
      </c>
      <c r="BG15" s="32">
        <f t="shared" si="16"/>
        <v>16.129032258064516</v>
      </c>
      <c r="BH15" s="11">
        <v>40000</v>
      </c>
      <c r="BI15" s="11">
        <v>2220</v>
      </c>
      <c r="BJ15" s="32">
        <f t="shared" si="17"/>
        <v>13.513513513513514</v>
      </c>
      <c r="BK15" s="11">
        <v>30000</v>
      </c>
      <c r="BL15" s="11">
        <v>10</v>
      </c>
      <c r="BM15" s="32">
        <f t="shared" si="26"/>
        <v>605</v>
      </c>
      <c r="BN15" s="11">
        <v>6050</v>
      </c>
      <c r="BO15" s="10">
        <v>8</v>
      </c>
      <c r="BP15" s="15" t="s">
        <v>30</v>
      </c>
      <c r="BQ15" s="11">
        <v>515</v>
      </c>
      <c r="BR15" s="32">
        <f t="shared" si="18"/>
        <v>22.912621359223301</v>
      </c>
      <c r="BS15" s="11">
        <v>11800</v>
      </c>
      <c r="BT15" s="11">
        <v>1265</v>
      </c>
      <c r="BU15" s="32">
        <f t="shared" si="19"/>
        <v>8.8932806324110665</v>
      </c>
      <c r="BV15" s="11">
        <v>11250</v>
      </c>
      <c r="BW15" s="11">
        <v>3125</v>
      </c>
      <c r="BX15" s="32">
        <f t="shared" si="20"/>
        <v>12.64</v>
      </c>
      <c r="BY15" s="11">
        <v>39500</v>
      </c>
      <c r="BZ15" s="98">
        <f t="shared" si="21"/>
        <v>51414</v>
      </c>
      <c r="CA15" s="35">
        <f t="shared" si="22"/>
        <v>18.403956120900922</v>
      </c>
      <c r="CB15" s="12">
        <f t="shared" si="0"/>
        <v>946221</v>
      </c>
      <c r="CD15" s="154"/>
      <c r="CE15" s="155">
        <f t="shared" si="23"/>
        <v>8180</v>
      </c>
      <c r="CF15" s="37">
        <f t="shared" si="24"/>
        <v>127600</v>
      </c>
      <c r="CG15" s="37"/>
      <c r="CH15" s="156"/>
      <c r="CI15" s="37"/>
    </row>
    <row r="16" spans="1:87" ht="21" customHeight="1" x14ac:dyDescent="0.25">
      <c r="A16" s="10">
        <v>9</v>
      </c>
      <c r="B16" s="102" t="s">
        <v>31</v>
      </c>
      <c r="C16" s="11">
        <v>200</v>
      </c>
      <c r="D16" s="32">
        <f t="shared" si="1"/>
        <v>30.9</v>
      </c>
      <c r="E16" s="11">
        <v>6180</v>
      </c>
      <c r="F16" s="11">
        <v>200</v>
      </c>
      <c r="G16" s="32">
        <f t="shared" si="2"/>
        <v>29.82</v>
      </c>
      <c r="H16" s="11">
        <v>5964</v>
      </c>
      <c r="I16" s="11">
        <v>225</v>
      </c>
      <c r="J16" s="32">
        <f t="shared" si="3"/>
        <v>23.777777777777779</v>
      </c>
      <c r="K16" s="11">
        <v>5350</v>
      </c>
      <c r="L16" s="11">
        <v>0</v>
      </c>
      <c r="M16" s="32">
        <v>0</v>
      </c>
      <c r="N16" s="11">
        <v>0</v>
      </c>
      <c r="O16" s="11">
        <v>1075</v>
      </c>
      <c r="P16" s="32">
        <f t="shared" si="5"/>
        <v>15.946046511627907</v>
      </c>
      <c r="Q16" s="11">
        <v>17142</v>
      </c>
      <c r="R16" s="11">
        <v>1750</v>
      </c>
      <c r="S16" s="32">
        <f t="shared" si="6"/>
        <v>20.64</v>
      </c>
      <c r="T16" s="11">
        <v>36120</v>
      </c>
      <c r="U16" s="11">
        <v>450</v>
      </c>
      <c r="V16" s="32">
        <f t="shared" si="7"/>
        <v>25.777777777777779</v>
      </c>
      <c r="W16" s="11">
        <v>11600</v>
      </c>
      <c r="X16" s="10">
        <v>9</v>
      </c>
      <c r="Y16" s="15" t="s">
        <v>31</v>
      </c>
      <c r="Z16" s="11">
        <v>450</v>
      </c>
      <c r="AA16" s="32">
        <f t="shared" si="8"/>
        <v>28.666666666666668</v>
      </c>
      <c r="AB16" s="11">
        <v>12900</v>
      </c>
      <c r="AC16" s="11">
        <v>600</v>
      </c>
      <c r="AD16" s="32">
        <f t="shared" si="25"/>
        <v>10.15</v>
      </c>
      <c r="AE16" s="11">
        <v>6090</v>
      </c>
      <c r="AF16" s="11">
        <v>20</v>
      </c>
      <c r="AG16" s="32">
        <f t="shared" si="9"/>
        <v>23.5</v>
      </c>
      <c r="AH16" s="11">
        <v>470</v>
      </c>
      <c r="AI16" s="11">
        <v>0</v>
      </c>
      <c r="AJ16" s="32">
        <v>0</v>
      </c>
      <c r="AK16" s="11">
        <v>0</v>
      </c>
      <c r="AL16" s="11">
        <v>1080</v>
      </c>
      <c r="AM16" s="32">
        <f t="shared" si="11"/>
        <v>6.4537037037037033</v>
      </c>
      <c r="AN16" s="11">
        <v>6970</v>
      </c>
      <c r="AO16" s="11">
        <v>680</v>
      </c>
      <c r="AP16" s="32">
        <f t="shared" si="12"/>
        <v>24.602941176470587</v>
      </c>
      <c r="AQ16" s="11">
        <v>16730</v>
      </c>
      <c r="AR16" s="11">
        <v>0</v>
      </c>
      <c r="AS16" s="32">
        <v>0</v>
      </c>
      <c r="AT16" s="11">
        <v>0</v>
      </c>
      <c r="AU16" s="10">
        <v>9</v>
      </c>
      <c r="AV16" s="15" t="s">
        <v>31</v>
      </c>
      <c r="AW16" s="11">
        <v>0</v>
      </c>
      <c r="AX16" s="32">
        <v>0</v>
      </c>
      <c r="AY16" s="11">
        <v>0</v>
      </c>
      <c r="AZ16" s="11">
        <v>3295</v>
      </c>
      <c r="BA16" s="32">
        <f t="shared" si="14"/>
        <v>8.0789074355083468</v>
      </c>
      <c r="BB16" s="11">
        <v>26620</v>
      </c>
      <c r="BC16" s="11">
        <v>1640</v>
      </c>
      <c r="BD16" s="32">
        <f t="shared" si="15"/>
        <v>9.4329268292682933</v>
      </c>
      <c r="BE16" s="11">
        <v>15470</v>
      </c>
      <c r="BF16" s="11">
        <v>1250</v>
      </c>
      <c r="BG16" s="32">
        <f t="shared" si="16"/>
        <v>7.24</v>
      </c>
      <c r="BH16" s="11">
        <v>9050</v>
      </c>
      <c r="BI16" s="11">
        <v>2360</v>
      </c>
      <c r="BJ16" s="32">
        <f t="shared" si="17"/>
        <v>8.6271186440677958</v>
      </c>
      <c r="BK16" s="11">
        <v>20360</v>
      </c>
      <c r="BL16" s="11">
        <v>2.4</v>
      </c>
      <c r="BM16" s="32">
        <f t="shared" si="26"/>
        <v>8.3333333333333339</v>
      </c>
      <c r="BN16" s="11">
        <v>20</v>
      </c>
      <c r="BO16" s="10">
        <v>9</v>
      </c>
      <c r="BP16" s="15" t="s">
        <v>31</v>
      </c>
      <c r="BQ16" s="11">
        <v>10</v>
      </c>
      <c r="BR16" s="32">
        <f t="shared" si="18"/>
        <v>22</v>
      </c>
      <c r="BS16" s="11">
        <v>220</v>
      </c>
      <c r="BT16" s="11">
        <v>472</v>
      </c>
      <c r="BU16" s="32">
        <f t="shared" si="19"/>
        <v>7.0021186440677967</v>
      </c>
      <c r="BV16" s="11">
        <v>3305</v>
      </c>
      <c r="BW16" s="11">
        <v>3645</v>
      </c>
      <c r="BX16" s="32">
        <f t="shared" si="20"/>
        <v>10.209602194787379</v>
      </c>
      <c r="BY16" s="11">
        <v>37214</v>
      </c>
      <c r="BZ16" s="98">
        <f t="shared" si="21"/>
        <v>19404.400000000001</v>
      </c>
      <c r="CA16" s="35">
        <f t="shared" si="22"/>
        <v>12.253664117416667</v>
      </c>
      <c r="CB16" s="12">
        <f t="shared" si="0"/>
        <v>237775</v>
      </c>
      <c r="CD16" s="154"/>
      <c r="CE16" s="155">
        <f t="shared" si="23"/>
        <v>5734.4</v>
      </c>
      <c r="CF16" s="37">
        <f t="shared" si="24"/>
        <v>48425</v>
      </c>
      <c r="CG16" s="37"/>
      <c r="CH16" s="156"/>
      <c r="CI16" s="37"/>
    </row>
    <row r="17" spans="1:89" ht="21" customHeight="1" x14ac:dyDescent="0.25">
      <c r="A17" s="10">
        <v>10</v>
      </c>
      <c r="B17" s="102" t="s">
        <v>32</v>
      </c>
      <c r="C17" s="11">
        <v>42</v>
      </c>
      <c r="D17" s="32">
        <f t="shared" si="1"/>
        <v>25.857142857142858</v>
      </c>
      <c r="E17" s="11">
        <v>1086</v>
      </c>
      <c r="F17" s="11">
        <v>1915</v>
      </c>
      <c r="G17" s="32">
        <f t="shared" si="2"/>
        <v>29.675718015665797</v>
      </c>
      <c r="H17" s="11">
        <v>56829</v>
      </c>
      <c r="I17" s="11">
        <v>663</v>
      </c>
      <c r="J17" s="32">
        <f t="shared" si="3"/>
        <v>13.710407239819004</v>
      </c>
      <c r="K17" s="11">
        <v>9090</v>
      </c>
      <c r="L17" s="11">
        <v>8</v>
      </c>
      <c r="M17" s="32">
        <f t="shared" si="4"/>
        <v>209.375</v>
      </c>
      <c r="N17" s="11">
        <v>1675</v>
      </c>
      <c r="O17" s="11">
        <v>520</v>
      </c>
      <c r="P17" s="32">
        <f t="shared" si="5"/>
        <v>14.746153846153845</v>
      </c>
      <c r="Q17" s="11">
        <v>7668</v>
      </c>
      <c r="R17" s="11">
        <v>935</v>
      </c>
      <c r="S17" s="32">
        <f t="shared" si="6"/>
        <v>15.141176470588235</v>
      </c>
      <c r="T17" s="11">
        <v>14157</v>
      </c>
      <c r="U17" s="11">
        <v>365</v>
      </c>
      <c r="V17" s="32">
        <f t="shared" si="7"/>
        <v>27.564383561643837</v>
      </c>
      <c r="W17" s="11">
        <v>10061</v>
      </c>
      <c r="X17" s="10">
        <v>10</v>
      </c>
      <c r="Y17" s="15" t="s">
        <v>32</v>
      </c>
      <c r="Z17" s="11">
        <v>490</v>
      </c>
      <c r="AA17" s="32">
        <f t="shared" si="8"/>
        <v>28.930612244897958</v>
      </c>
      <c r="AB17" s="11">
        <v>14176</v>
      </c>
      <c r="AC17" s="11">
        <v>140</v>
      </c>
      <c r="AD17" s="32">
        <f t="shared" si="25"/>
        <v>9.2357142857142858</v>
      </c>
      <c r="AE17" s="11">
        <v>1293</v>
      </c>
      <c r="AF17" s="11">
        <v>10</v>
      </c>
      <c r="AG17" s="32">
        <f t="shared" si="9"/>
        <v>16.5</v>
      </c>
      <c r="AH17" s="11">
        <v>165</v>
      </c>
      <c r="AI17" s="11">
        <v>0.8</v>
      </c>
      <c r="AJ17" s="32">
        <f t="shared" si="10"/>
        <v>175</v>
      </c>
      <c r="AK17" s="11">
        <v>140</v>
      </c>
      <c r="AL17" s="11">
        <v>325</v>
      </c>
      <c r="AM17" s="32">
        <f t="shared" si="11"/>
        <v>3.6553846153846155</v>
      </c>
      <c r="AN17" s="11">
        <v>1188</v>
      </c>
      <c r="AO17" s="11">
        <v>105</v>
      </c>
      <c r="AP17" s="32">
        <f t="shared" si="12"/>
        <v>20.790476190476191</v>
      </c>
      <c r="AQ17" s="11">
        <v>2183</v>
      </c>
      <c r="AR17" s="11">
        <v>0</v>
      </c>
      <c r="AS17" s="32">
        <v>0</v>
      </c>
      <c r="AT17" s="11">
        <v>0</v>
      </c>
      <c r="AU17" s="10">
        <v>10</v>
      </c>
      <c r="AV17" s="15" t="s">
        <v>32</v>
      </c>
      <c r="AW17" s="11">
        <v>110</v>
      </c>
      <c r="AX17" s="32">
        <f t="shared" si="13"/>
        <v>13.890909090909091</v>
      </c>
      <c r="AY17" s="11">
        <v>1528</v>
      </c>
      <c r="AZ17" s="11">
        <v>1080</v>
      </c>
      <c r="BA17" s="32">
        <f t="shared" si="14"/>
        <v>11.261111111111111</v>
      </c>
      <c r="BB17" s="11">
        <v>12162</v>
      </c>
      <c r="BC17" s="11">
        <v>1549</v>
      </c>
      <c r="BD17" s="32">
        <f t="shared" si="15"/>
        <v>7.3369916074887023</v>
      </c>
      <c r="BE17" s="11">
        <v>11365</v>
      </c>
      <c r="BF17" s="11">
        <v>197</v>
      </c>
      <c r="BG17" s="32">
        <f t="shared" si="16"/>
        <v>5.0812182741116754</v>
      </c>
      <c r="BH17" s="11">
        <v>1001</v>
      </c>
      <c r="BI17" s="11">
        <v>263</v>
      </c>
      <c r="BJ17" s="32">
        <f t="shared" si="17"/>
        <v>10.140684410646388</v>
      </c>
      <c r="BK17" s="11">
        <v>2667</v>
      </c>
      <c r="BL17" s="11">
        <v>6.4</v>
      </c>
      <c r="BM17" s="32">
        <f t="shared" si="26"/>
        <v>89.53125</v>
      </c>
      <c r="BN17" s="11">
        <v>573</v>
      </c>
      <c r="BO17" s="10">
        <v>10</v>
      </c>
      <c r="BP17" s="15" t="s">
        <v>32</v>
      </c>
      <c r="BQ17" s="11">
        <v>146</v>
      </c>
      <c r="BR17" s="32">
        <f t="shared" si="18"/>
        <v>16.205479452054796</v>
      </c>
      <c r="BS17" s="11">
        <v>2366</v>
      </c>
      <c r="BT17" s="11">
        <v>150</v>
      </c>
      <c r="BU17" s="32">
        <f t="shared" si="19"/>
        <v>6.72</v>
      </c>
      <c r="BV17" s="11">
        <v>1008</v>
      </c>
      <c r="BW17" s="11">
        <v>1140</v>
      </c>
      <c r="BX17" s="32">
        <f t="shared" si="20"/>
        <v>8.6035087719298247</v>
      </c>
      <c r="BY17" s="11">
        <v>9808</v>
      </c>
      <c r="BZ17" s="98">
        <f t="shared" si="21"/>
        <v>10160.199999999999</v>
      </c>
      <c r="CA17" s="35">
        <f t="shared" si="22"/>
        <v>15.963170016338262</v>
      </c>
      <c r="CB17" s="12">
        <f t="shared" si="0"/>
        <v>162189</v>
      </c>
      <c r="CD17" s="154"/>
      <c r="CE17" s="155">
        <f t="shared" si="23"/>
        <v>2311.4</v>
      </c>
      <c r="CF17" s="37">
        <f t="shared" si="24"/>
        <v>18980</v>
      </c>
      <c r="CG17" s="37"/>
      <c r="CH17" s="156"/>
      <c r="CI17" s="37"/>
    </row>
    <row r="18" spans="1:89" ht="21" customHeight="1" x14ac:dyDescent="0.25">
      <c r="A18" s="10">
        <v>11</v>
      </c>
      <c r="B18" s="102" t="s">
        <v>33</v>
      </c>
      <c r="C18" s="11">
        <v>118</v>
      </c>
      <c r="D18" s="32">
        <f t="shared" si="1"/>
        <v>19.5</v>
      </c>
      <c r="E18" s="11">
        <v>2301</v>
      </c>
      <c r="F18" s="11">
        <v>22</v>
      </c>
      <c r="G18" s="32">
        <f t="shared" si="2"/>
        <v>15.590909090909092</v>
      </c>
      <c r="H18" s="11">
        <v>343</v>
      </c>
      <c r="I18" s="11">
        <v>125</v>
      </c>
      <c r="J18" s="32">
        <f t="shared" si="3"/>
        <v>24.72</v>
      </c>
      <c r="K18" s="11">
        <v>3090</v>
      </c>
      <c r="L18" s="11">
        <v>5</v>
      </c>
      <c r="M18" s="32">
        <f t="shared" si="4"/>
        <v>82.2</v>
      </c>
      <c r="N18" s="11">
        <v>411</v>
      </c>
      <c r="O18" s="11">
        <v>310</v>
      </c>
      <c r="P18" s="32">
        <f t="shared" si="5"/>
        <v>20.361290322580643</v>
      </c>
      <c r="Q18" s="11">
        <v>6312</v>
      </c>
      <c r="R18" s="11">
        <v>512</v>
      </c>
      <c r="S18" s="32">
        <f t="shared" si="6"/>
        <v>20.078125</v>
      </c>
      <c r="T18" s="11">
        <v>10280</v>
      </c>
      <c r="U18" s="11">
        <v>155</v>
      </c>
      <c r="V18" s="32">
        <f t="shared" si="7"/>
        <v>26.56774193548387</v>
      </c>
      <c r="W18" s="11">
        <v>4118</v>
      </c>
      <c r="X18" s="10">
        <v>11</v>
      </c>
      <c r="Y18" s="15" t="s">
        <v>33</v>
      </c>
      <c r="Z18" s="11">
        <v>186</v>
      </c>
      <c r="AA18" s="32">
        <f t="shared" si="8"/>
        <v>24.881720430107528</v>
      </c>
      <c r="AB18" s="11">
        <v>4628</v>
      </c>
      <c r="AC18" s="11">
        <v>142</v>
      </c>
      <c r="AD18" s="32">
        <f t="shared" si="25"/>
        <v>6.971830985915493</v>
      </c>
      <c r="AE18" s="11">
        <v>990</v>
      </c>
      <c r="AF18" s="11">
        <v>32</v>
      </c>
      <c r="AG18" s="32">
        <f t="shared" si="9"/>
        <v>10.0625</v>
      </c>
      <c r="AH18" s="11">
        <v>322</v>
      </c>
      <c r="AI18" s="11">
        <v>1</v>
      </c>
      <c r="AJ18" s="32">
        <f t="shared" si="10"/>
        <v>52</v>
      </c>
      <c r="AK18" s="11">
        <v>52</v>
      </c>
      <c r="AL18" s="11">
        <v>345</v>
      </c>
      <c r="AM18" s="32">
        <f t="shared" si="11"/>
        <v>3.2231884057971016</v>
      </c>
      <c r="AN18" s="11">
        <v>1112</v>
      </c>
      <c r="AO18" s="11">
        <v>127</v>
      </c>
      <c r="AP18" s="32">
        <f t="shared" si="12"/>
        <v>28.590551181102363</v>
      </c>
      <c r="AQ18" s="11">
        <v>3631</v>
      </c>
      <c r="AR18" s="11">
        <v>48</v>
      </c>
      <c r="AS18" s="32">
        <f>AT18/AR18</f>
        <v>11.625</v>
      </c>
      <c r="AT18" s="11">
        <v>558</v>
      </c>
      <c r="AU18" s="10">
        <v>11</v>
      </c>
      <c r="AV18" s="15" t="s">
        <v>33</v>
      </c>
      <c r="AW18" s="11">
        <v>55</v>
      </c>
      <c r="AX18" s="32">
        <f t="shared" si="13"/>
        <v>12.618181818181819</v>
      </c>
      <c r="AY18" s="11">
        <v>694</v>
      </c>
      <c r="AZ18" s="11">
        <v>798</v>
      </c>
      <c r="BA18" s="32">
        <f t="shared" si="14"/>
        <v>14.373433583959899</v>
      </c>
      <c r="BB18" s="11">
        <v>11470</v>
      </c>
      <c r="BC18" s="11">
        <v>374</v>
      </c>
      <c r="BD18" s="32">
        <f t="shared" si="15"/>
        <v>15.46524064171123</v>
      </c>
      <c r="BE18" s="11">
        <v>5784</v>
      </c>
      <c r="BF18" s="11">
        <v>325</v>
      </c>
      <c r="BG18" s="32">
        <f t="shared" si="16"/>
        <v>12.147692307692308</v>
      </c>
      <c r="BH18" s="11">
        <v>3948</v>
      </c>
      <c r="BI18" s="11">
        <v>160</v>
      </c>
      <c r="BJ18" s="32">
        <f t="shared" si="17"/>
        <v>14.4375</v>
      </c>
      <c r="BK18" s="11">
        <v>2310</v>
      </c>
      <c r="BL18" s="11">
        <v>2</v>
      </c>
      <c r="BM18" s="32">
        <f t="shared" si="26"/>
        <v>82.5</v>
      </c>
      <c r="BN18" s="11">
        <v>165</v>
      </c>
      <c r="BO18" s="10">
        <v>11</v>
      </c>
      <c r="BP18" s="15" t="s">
        <v>33</v>
      </c>
      <c r="BQ18" s="11">
        <v>150</v>
      </c>
      <c r="BR18" s="32">
        <f t="shared" si="18"/>
        <v>15.8</v>
      </c>
      <c r="BS18" s="11">
        <v>2370</v>
      </c>
      <c r="BT18" s="11">
        <v>145</v>
      </c>
      <c r="BU18" s="32">
        <f t="shared" si="19"/>
        <v>9.2137931034482765</v>
      </c>
      <c r="BV18" s="11">
        <v>1336</v>
      </c>
      <c r="BW18" s="11">
        <v>560</v>
      </c>
      <c r="BX18" s="32">
        <f t="shared" si="20"/>
        <v>13.2</v>
      </c>
      <c r="BY18" s="11">
        <v>7392</v>
      </c>
      <c r="BZ18" s="98">
        <f t="shared" si="21"/>
        <v>4697</v>
      </c>
      <c r="CA18" s="35">
        <f t="shared" si="22"/>
        <v>15.673195656802214</v>
      </c>
      <c r="CB18" s="12">
        <f t="shared" si="0"/>
        <v>73617</v>
      </c>
      <c r="CD18" s="154"/>
      <c r="CE18" s="155">
        <f t="shared" si="23"/>
        <v>1156</v>
      </c>
      <c r="CF18" s="37">
        <f t="shared" si="24"/>
        <v>15913</v>
      </c>
      <c r="CG18" s="37"/>
      <c r="CH18" s="156"/>
      <c r="CI18" s="37"/>
    </row>
    <row r="19" spans="1:89" ht="21" customHeight="1" x14ac:dyDescent="0.25">
      <c r="A19" s="10">
        <v>12</v>
      </c>
      <c r="B19" s="102" t="s">
        <v>34</v>
      </c>
      <c r="C19" s="11">
        <v>20</v>
      </c>
      <c r="D19" s="32">
        <f t="shared" si="1"/>
        <v>25.85</v>
      </c>
      <c r="E19" s="11">
        <v>517</v>
      </c>
      <c r="F19" s="11">
        <v>90</v>
      </c>
      <c r="G19" s="32">
        <f t="shared" si="2"/>
        <v>24.822222222222223</v>
      </c>
      <c r="H19" s="11">
        <v>2234</v>
      </c>
      <c r="I19" s="11">
        <v>505</v>
      </c>
      <c r="J19" s="32">
        <f t="shared" si="3"/>
        <v>20.942574257425743</v>
      </c>
      <c r="K19" s="11">
        <v>10576</v>
      </c>
      <c r="L19" s="11">
        <v>3</v>
      </c>
      <c r="M19" s="32">
        <f t="shared" si="4"/>
        <v>90</v>
      </c>
      <c r="N19" s="11">
        <v>270</v>
      </c>
      <c r="O19" s="11">
        <v>1009</v>
      </c>
      <c r="P19" s="32">
        <f t="shared" si="5"/>
        <v>18.969276511397425</v>
      </c>
      <c r="Q19" s="11">
        <v>19140</v>
      </c>
      <c r="R19" s="11">
        <v>1032</v>
      </c>
      <c r="S19" s="32">
        <f t="shared" si="6"/>
        <v>17.005813953488371</v>
      </c>
      <c r="T19" s="11">
        <v>17550</v>
      </c>
      <c r="U19" s="11">
        <v>740</v>
      </c>
      <c r="V19" s="32">
        <f t="shared" si="7"/>
        <v>21.405405405405407</v>
      </c>
      <c r="W19" s="11">
        <v>15840</v>
      </c>
      <c r="X19" s="10">
        <v>12</v>
      </c>
      <c r="Y19" s="15" t="s">
        <v>34</v>
      </c>
      <c r="Z19" s="11">
        <v>870</v>
      </c>
      <c r="AA19" s="32">
        <f t="shared" si="8"/>
        <v>23.245977011494254</v>
      </c>
      <c r="AB19" s="11">
        <v>20224</v>
      </c>
      <c r="AC19" s="11">
        <v>360</v>
      </c>
      <c r="AD19" s="32">
        <f t="shared" si="25"/>
        <v>9.5888888888888886</v>
      </c>
      <c r="AE19" s="11">
        <v>3452</v>
      </c>
      <c r="AF19" s="11">
        <v>0</v>
      </c>
      <c r="AG19" s="32">
        <v>0</v>
      </c>
      <c r="AH19" s="11">
        <v>0</v>
      </c>
      <c r="AI19" s="11">
        <v>1</v>
      </c>
      <c r="AJ19" s="32">
        <f t="shared" si="10"/>
        <v>52</v>
      </c>
      <c r="AK19" s="11">
        <v>52</v>
      </c>
      <c r="AL19" s="11">
        <v>362</v>
      </c>
      <c r="AM19" s="32">
        <f t="shared" si="11"/>
        <v>13.298342541436464</v>
      </c>
      <c r="AN19" s="11">
        <v>4814</v>
      </c>
      <c r="AO19" s="11">
        <v>235</v>
      </c>
      <c r="AP19" s="32">
        <f t="shared" si="12"/>
        <v>22.697872340425533</v>
      </c>
      <c r="AQ19" s="11">
        <v>5334</v>
      </c>
      <c r="AR19" s="11">
        <v>0</v>
      </c>
      <c r="AS19" s="32">
        <v>0</v>
      </c>
      <c r="AT19" s="11">
        <v>0</v>
      </c>
      <c r="AU19" s="10">
        <v>12</v>
      </c>
      <c r="AV19" s="15" t="s">
        <v>34</v>
      </c>
      <c r="AW19" s="11">
        <v>617</v>
      </c>
      <c r="AX19" s="32">
        <f t="shared" si="13"/>
        <v>3.0794165316045379</v>
      </c>
      <c r="AY19" s="11">
        <v>1900</v>
      </c>
      <c r="AZ19" s="11">
        <v>393</v>
      </c>
      <c r="BA19" s="32">
        <f t="shared" si="14"/>
        <v>11.404580152671755</v>
      </c>
      <c r="BB19" s="11">
        <v>4482</v>
      </c>
      <c r="BC19" s="11">
        <v>740</v>
      </c>
      <c r="BD19" s="32">
        <f t="shared" si="15"/>
        <v>6.3648648648648649</v>
      </c>
      <c r="BE19" s="11">
        <v>4710</v>
      </c>
      <c r="BF19" s="11">
        <v>220</v>
      </c>
      <c r="BG19" s="32">
        <f t="shared" si="16"/>
        <v>8.2727272727272734</v>
      </c>
      <c r="BH19" s="11">
        <v>1820</v>
      </c>
      <c r="BI19" s="11">
        <v>24</v>
      </c>
      <c r="BJ19" s="32">
        <f t="shared" si="17"/>
        <v>5.291666666666667</v>
      </c>
      <c r="BK19" s="11">
        <v>127</v>
      </c>
      <c r="BL19" s="11">
        <v>17</v>
      </c>
      <c r="BM19" s="32">
        <f t="shared" si="26"/>
        <v>75.764705882352942</v>
      </c>
      <c r="BN19" s="11">
        <v>1288</v>
      </c>
      <c r="BO19" s="10">
        <v>12</v>
      </c>
      <c r="BP19" s="15" t="s">
        <v>34</v>
      </c>
      <c r="BQ19" s="11">
        <v>5</v>
      </c>
      <c r="BR19" s="32">
        <f t="shared" si="18"/>
        <v>13.2</v>
      </c>
      <c r="BS19" s="11">
        <v>66</v>
      </c>
      <c r="BT19" s="11">
        <v>13</v>
      </c>
      <c r="BU19" s="32">
        <f t="shared" si="19"/>
        <v>9.8461538461538467</v>
      </c>
      <c r="BV19" s="11">
        <v>128</v>
      </c>
      <c r="BW19" s="11">
        <v>775</v>
      </c>
      <c r="BX19" s="32">
        <f t="shared" si="20"/>
        <v>8.4683870967741939</v>
      </c>
      <c r="BY19" s="11">
        <v>6563</v>
      </c>
      <c r="BZ19" s="98">
        <f t="shared" si="21"/>
        <v>8031</v>
      </c>
      <c r="CA19" s="35">
        <f t="shared" si="22"/>
        <v>15.077449881708381</v>
      </c>
      <c r="CB19" s="12">
        <f t="shared" si="0"/>
        <v>121087</v>
      </c>
      <c r="CD19" s="154"/>
      <c r="CE19" s="155">
        <f t="shared" si="23"/>
        <v>1019</v>
      </c>
      <c r="CF19" s="37">
        <f t="shared" si="24"/>
        <v>8139</v>
      </c>
      <c r="CG19" s="37"/>
      <c r="CH19" s="156"/>
      <c r="CI19" s="37"/>
    </row>
    <row r="20" spans="1:89" ht="21" customHeight="1" x14ac:dyDescent="0.25">
      <c r="A20" s="10">
        <v>13</v>
      </c>
      <c r="B20" s="102" t="s">
        <v>35</v>
      </c>
      <c r="C20" s="11">
        <v>30</v>
      </c>
      <c r="D20" s="32">
        <f t="shared" si="1"/>
        <v>25.833333333333332</v>
      </c>
      <c r="E20" s="11">
        <v>775</v>
      </c>
      <c r="F20" s="11">
        <v>505</v>
      </c>
      <c r="G20" s="32">
        <f t="shared" si="2"/>
        <v>24.772277227722771</v>
      </c>
      <c r="H20" s="11">
        <v>12510</v>
      </c>
      <c r="I20" s="11">
        <v>419</v>
      </c>
      <c r="J20" s="32">
        <f t="shared" si="3"/>
        <v>22.498806682577566</v>
      </c>
      <c r="K20" s="11">
        <v>9427</v>
      </c>
      <c r="L20" s="11">
        <v>0</v>
      </c>
      <c r="M20" s="32">
        <v>0</v>
      </c>
      <c r="N20" s="11">
        <v>0</v>
      </c>
      <c r="O20" s="11">
        <v>547</v>
      </c>
      <c r="P20" s="32">
        <f t="shared" si="5"/>
        <v>16.892138939670932</v>
      </c>
      <c r="Q20" s="11">
        <v>9240</v>
      </c>
      <c r="R20" s="11">
        <v>478</v>
      </c>
      <c r="S20" s="32">
        <f t="shared" si="6"/>
        <v>7.47907949790795</v>
      </c>
      <c r="T20" s="11">
        <v>3575</v>
      </c>
      <c r="U20" s="11">
        <v>227</v>
      </c>
      <c r="V20" s="32">
        <f t="shared" si="7"/>
        <v>17.22466960352423</v>
      </c>
      <c r="W20" s="11">
        <v>3910</v>
      </c>
      <c r="X20" s="10">
        <v>13</v>
      </c>
      <c r="Y20" s="15" t="s">
        <v>35</v>
      </c>
      <c r="Z20" s="11">
        <v>237</v>
      </c>
      <c r="AA20" s="32">
        <f t="shared" si="8"/>
        <v>22.894514767932488</v>
      </c>
      <c r="AB20" s="11">
        <v>5426</v>
      </c>
      <c r="AC20" s="11">
        <v>381</v>
      </c>
      <c r="AD20" s="32">
        <f t="shared" si="25"/>
        <v>9.5643044619422568</v>
      </c>
      <c r="AE20" s="11">
        <v>3644</v>
      </c>
      <c r="AF20" s="11">
        <v>8</v>
      </c>
      <c r="AG20" s="32">
        <f t="shared" si="9"/>
        <v>6.25</v>
      </c>
      <c r="AH20" s="11">
        <v>50</v>
      </c>
      <c r="AI20" s="11">
        <v>0</v>
      </c>
      <c r="AJ20" s="32">
        <v>0</v>
      </c>
      <c r="AK20" s="11">
        <v>0</v>
      </c>
      <c r="AL20" s="11">
        <v>332</v>
      </c>
      <c r="AM20" s="32">
        <f t="shared" si="11"/>
        <v>2.7620481927710845</v>
      </c>
      <c r="AN20" s="11">
        <v>917</v>
      </c>
      <c r="AO20" s="11">
        <v>352</v>
      </c>
      <c r="AP20" s="32">
        <f t="shared" si="12"/>
        <v>20.326704545454547</v>
      </c>
      <c r="AQ20" s="11">
        <v>7155</v>
      </c>
      <c r="AR20" s="11">
        <v>0</v>
      </c>
      <c r="AS20" s="32">
        <v>0</v>
      </c>
      <c r="AT20" s="11">
        <v>0</v>
      </c>
      <c r="AU20" s="10">
        <v>13</v>
      </c>
      <c r="AV20" s="15" t="s">
        <v>35</v>
      </c>
      <c r="AW20" s="11">
        <v>380</v>
      </c>
      <c r="AX20" s="32">
        <f t="shared" si="13"/>
        <v>6.4736842105263159</v>
      </c>
      <c r="AY20" s="11">
        <v>2460</v>
      </c>
      <c r="AZ20" s="11">
        <v>722</v>
      </c>
      <c r="BA20" s="32">
        <f t="shared" si="14"/>
        <v>10.249307479224377</v>
      </c>
      <c r="BB20" s="11">
        <v>7400</v>
      </c>
      <c r="BC20" s="11">
        <v>253</v>
      </c>
      <c r="BD20" s="32">
        <f t="shared" si="15"/>
        <v>9.1699604743083007</v>
      </c>
      <c r="BE20" s="11">
        <v>2320</v>
      </c>
      <c r="BF20" s="11">
        <v>164</v>
      </c>
      <c r="BG20" s="32">
        <f t="shared" si="16"/>
        <v>8.3109756097560972</v>
      </c>
      <c r="BH20" s="11">
        <v>1363</v>
      </c>
      <c r="BI20" s="11">
        <v>346</v>
      </c>
      <c r="BJ20" s="32">
        <f t="shared" si="17"/>
        <v>12.023121387283236</v>
      </c>
      <c r="BK20" s="11">
        <v>4160</v>
      </c>
      <c r="BL20" s="11">
        <v>0</v>
      </c>
      <c r="BM20" s="32">
        <v>0</v>
      </c>
      <c r="BN20" s="11">
        <v>0</v>
      </c>
      <c r="BO20" s="10">
        <v>13</v>
      </c>
      <c r="BP20" s="15" t="s">
        <v>35</v>
      </c>
      <c r="BQ20" s="11">
        <v>76</v>
      </c>
      <c r="BR20" s="32">
        <f t="shared" si="18"/>
        <v>11.381578947368421</v>
      </c>
      <c r="BS20" s="11">
        <v>865</v>
      </c>
      <c r="BT20" s="11">
        <v>74</v>
      </c>
      <c r="BU20" s="32">
        <f t="shared" si="19"/>
        <v>4.2297297297297298</v>
      </c>
      <c r="BV20" s="11">
        <v>313</v>
      </c>
      <c r="BW20" s="11">
        <v>552</v>
      </c>
      <c r="BX20" s="32">
        <f t="shared" si="20"/>
        <v>8.1340579710144922</v>
      </c>
      <c r="BY20" s="11">
        <v>4490</v>
      </c>
      <c r="BZ20" s="98">
        <f t="shared" si="21"/>
        <v>6083</v>
      </c>
      <c r="CA20" s="35">
        <f t="shared" si="22"/>
        <v>13.151405556468848</v>
      </c>
      <c r="CB20" s="12">
        <f t="shared" si="0"/>
        <v>80000</v>
      </c>
      <c r="CD20" s="154"/>
      <c r="CE20" s="155">
        <f t="shared" si="23"/>
        <v>913</v>
      </c>
      <c r="CF20" s="37">
        <f t="shared" si="24"/>
        <v>9021</v>
      </c>
      <c r="CG20" s="37"/>
      <c r="CH20" s="156"/>
      <c r="CI20" s="37"/>
    </row>
    <row r="21" spans="1:89" ht="21" customHeight="1" x14ac:dyDescent="0.25">
      <c r="A21" s="16">
        <v>14</v>
      </c>
      <c r="B21" s="17" t="s">
        <v>36</v>
      </c>
      <c r="C21" s="18">
        <v>70</v>
      </c>
      <c r="D21" s="32">
        <f t="shared" si="1"/>
        <v>25.842857142857142</v>
      </c>
      <c r="E21" s="18">
        <v>1809</v>
      </c>
      <c r="F21" s="18">
        <v>1440</v>
      </c>
      <c r="G21" s="32">
        <f t="shared" si="2"/>
        <v>24.676388888888887</v>
      </c>
      <c r="H21" s="18">
        <v>35534</v>
      </c>
      <c r="I21" s="18">
        <v>1710</v>
      </c>
      <c r="J21" s="32">
        <f t="shared" si="3"/>
        <v>20</v>
      </c>
      <c r="K21" s="18">
        <v>34200</v>
      </c>
      <c r="L21" s="18">
        <v>3</v>
      </c>
      <c r="M21" s="32">
        <f t="shared" si="4"/>
        <v>26.666666666666668</v>
      </c>
      <c r="N21" s="18">
        <v>80</v>
      </c>
      <c r="O21" s="18">
        <v>2270</v>
      </c>
      <c r="P21" s="32">
        <f t="shared" si="5"/>
        <v>24</v>
      </c>
      <c r="Q21" s="18">
        <v>54480</v>
      </c>
      <c r="R21" s="18">
        <v>1700</v>
      </c>
      <c r="S21" s="32">
        <f t="shared" si="6"/>
        <v>22</v>
      </c>
      <c r="T21" s="18">
        <v>37400</v>
      </c>
      <c r="U21" s="18">
        <v>1590</v>
      </c>
      <c r="V21" s="32">
        <f t="shared" si="7"/>
        <v>17.516981132075472</v>
      </c>
      <c r="W21" s="18">
        <v>27852</v>
      </c>
      <c r="X21" s="16">
        <v>14</v>
      </c>
      <c r="Y21" s="19" t="s">
        <v>36</v>
      </c>
      <c r="Z21" s="18">
        <v>4630</v>
      </c>
      <c r="AA21" s="32">
        <f t="shared" si="8"/>
        <v>17.598272138228943</v>
      </c>
      <c r="AB21" s="18">
        <v>81480</v>
      </c>
      <c r="AC21" s="18">
        <v>680</v>
      </c>
      <c r="AD21" s="32">
        <f t="shared" si="25"/>
        <v>10.588235294117647</v>
      </c>
      <c r="AE21" s="18">
        <v>7200</v>
      </c>
      <c r="AF21" s="18">
        <v>12</v>
      </c>
      <c r="AG21" s="32">
        <f t="shared" si="9"/>
        <v>20.833333333333332</v>
      </c>
      <c r="AH21" s="18">
        <v>250</v>
      </c>
      <c r="AI21" s="18">
        <v>2</v>
      </c>
      <c r="AJ21" s="32">
        <f t="shared" si="10"/>
        <v>30</v>
      </c>
      <c r="AK21" s="18">
        <v>60</v>
      </c>
      <c r="AL21" s="18">
        <v>1450</v>
      </c>
      <c r="AM21" s="32">
        <f t="shared" si="11"/>
        <v>12.5</v>
      </c>
      <c r="AN21" s="18">
        <v>18125</v>
      </c>
      <c r="AO21" s="18">
        <v>1916</v>
      </c>
      <c r="AP21" s="32">
        <f t="shared" si="12"/>
        <v>12.703549060542798</v>
      </c>
      <c r="AQ21" s="18">
        <v>24340</v>
      </c>
      <c r="AR21" s="18">
        <v>0</v>
      </c>
      <c r="AS21" s="32">
        <v>0</v>
      </c>
      <c r="AT21" s="18">
        <v>0</v>
      </c>
      <c r="AU21" s="16">
        <v>14</v>
      </c>
      <c r="AV21" s="19" t="s">
        <v>36</v>
      </c>
      <c r="AW21" s="18">
        <v>380</v>
      </c>
      <c r="AX21" s="32">
        <f t="shared" si="13"/>
        <v>19.736842105263158</v>
      </c>
      <c r="AY21" s="18">
        <v>7500</v>
      </c>
      <c r="AZ21" s="18">
        <v>1956</v>
      </c>
      <c r="BA21" s="32">
        <f t="shared" si="14"/>
        <v>11.411042944785276</v>
      </c>
      <c r="BB21" s="18">
        <v>22320</v>
      </c>
      <c r="BC21" s="18">
        <v>1950</v>
      </c>
      <c r="BD21" s="32">
        <f t="shared" si="15"/>
        <v>30</v>
      </c>
      <c r="BE21" s="18">
        <v>58500</v>
      </c>
      <c r="BF21" s="18">
        <v>1145</v>
      </c>
      <c r="BG21" s="32">
        <f t="shared" si="16"/>
        <v>16</v>
      </c>
      <c r="BH21" s="18">
        <v>18320</v>
      </c>
      <c r="BI21" s="18">
        <v>1150</v>
      </c>
      <c r="BJ21" s="32">
        <f t="shared" si="17"/>
        <v>11</v>
      </c>
      <c r="BK21" s="18">
        <v>12650</v>
      </c>
      <c r="BL21" s="18">
        <v>14</v>
      </c>
      <c r="BM21" s="32">
        <f t="shared" si="26"/>
        <v>90</v>
      </c>
      <c r="BN21" s="18">
        <v>1260</v>
      </c>
      <c r="BO21" s="16">
        <v>14</v>
      </c>
      <c r="BP21" s="19" t="s">
        <v>36</v>
      </c>
      <c r="BQ21" s="18">
        <v>40</v>
      </c>
      <c r="BR21" s="32">
        <f t="shared" si="18"/>
        <v>23.375</v>
      </c>
      <c r="BS21" s="18">
        <v>935</v>
      </c>
      <c r="BT21" s="18">
        <v>530</v>
      </c>
      <c r="BU21" s="32">
        <f t="shared" si="19"/>
        <v>11</v>
      </c>
      <c r="BV21" s="18">
        <v>5830</v>
      </c>
      <c r="BW21" s="18">
        <v>350</v>
      </c>
      <c r="BX21" s="32">
        <f t="shared" si="20"/>
        <v>18.920000000000002</v>
      </c>
      <c r="BY21" s="18">
        <v>6622</v>
      </c>
      <c r="BZ21" s="98">
        <f t="shared" si="21"/>
        <v>24988</v>
      </c>
      <c r="CA21" s="35">
        <f t="shared" si="22"/>
        <v>18.278653753801827</v>
      </c>
      <c r="CB21" s="12">
        <f t="shared" si="0"/>
        <v>456747</v>
      </c>
      <c r="CD21" s="157"/>
      <c r="CE21" s="155">
        <f t="shared" si="23"/>
        <v>4829</v>
      </c>
      <c r="CF21" s="37">
        <f t="shared" si="24"/>
        <v>97495</v>
      </c>
      <c r="CG21" s="37"/>
      <c r="CH21" s="156"/>
      <c r="CI21" s="37"/>
    </row>
    <row r="22" spans="1:89" ht="21" customHeight="1" x14ac:dyDescent="0.25">
      <c r="A22" s="20">
        <v>15</v>
      </c>
      <c r="B22" s="21" t="s">
        <v>37</v>
      </c>
      <c r="C22" s="22">
        <v>210</v>
      </c>
      <c r="D22" s="32">
        <f t="shared" si="1"/>
        <v>25.847619047619048</v>
      </c>
      <c r="E22" s="22">
        <v>5428</v>
      </c>
      <c r="F22" s="22">
        <v>739</v>
      </c>
      <c r="G22" s="32">
        <f t="shared" si="2"/>
        <v>23.346414073071717</v>
      </c>
      <c r="H22" s="22">
        <v>17253</v>
      </c>
      <c r="I22" s="22">
        <v>1176</v>
      </c>
      <c r="J22" s="32">
        <f t="shared" si="3"/>
        <v>18.777210884353742</v>
      </c>
      <c r="K22" s="22">
        <v>22082</v>
      </c>
      <c r="L22" s="22">
        <v>7.4</v>
      </c>
      <c r="M22" s="32">
        <f t="shared" si="4"/>
        <v>53.108108108108105</v>
      </c>
      <c r="N22" s="22">
        <v>393</v>
      </c>
      <c r="O22" s="22">
        <v>427</v>
      </c>
      <c r="P22" s="32">
        <f t="shared" si="5"/>
        <v>28.92271662763466</v>
      </c>
      <c r="Q22" s="22">
        <v>12350</v>
      </c>
      <c r="R22" s="22">
        <v>376</v>
      </c>
      <c r="S22" s="32">
        <f t="shared" si="6"/>
        <v>12.045212765957446</v>
      </c>
      <c r="T22" s="22">
        <v>4529</v>
      </c>
      <c r="U22" s="22">
        <v>442</v>
      </c>
      <c r="V22" s="32">
        <f t="shared" si="7"/>
        <v>12.98868778280543</v>
      </c>
      <c r="W22" s="22">
        <v>5741</v>
      </c>
      <c r="X22" s="20">
        <v>15</v>
      </c>
      <c r="Y22" s="23" t="s">
        <v>37</v>
      </c>
      <c r="Z22" s="22">
        <v>772</v>
      </c>
      <c r="AA22" s="32">
        <f t="shared" si="8"/>
        <v>17.318652849740932</v>
      </c>
      <c r="AB22" s="22">
        <v>13370</v>
      </c>
      <c r="AC22" s="22">
        <v>792</v>
      </c>
      <c r="AD22" s="32">
        <f t="shared" si="25"/>
        <v>7.4292929292929291</v>
      </c>
      <c r="AE22" s="22">
        <v>5884</v>
      </c>
      <c r="AF22" s="22">
        <v>58</v>
      </c>
      <c r="AG22" s="32">
        <f t="shared" si="9"/>
        <v>9.8275862068965516</v>
      </c>
      <c r="AH22" s="22">
        <v>570</v>
      </c>
      <c r="AI22" s="22">
        <v>5.6</v>
      </c>
      <c r="AJ22" s="32">
        <f t="shared" si="10"/>
        <v>38.392857142857146</v>
      </c>
      <c r="AK22" s="22">
        <v>215</v>
      </c>
      <c r="AL22" s="22">
        <v>385</v>
      </c>
      <c r="AM22" s="32">
        <f t="shared" si="11"/>
        <v>15.11948051948052</v>
      </c>
      <c r="AN22" s="22">
        <v>5821</v>
      </c>
      <c r="AO22" s="22">
        <v>440</v>
      </c>
      <c r="AP22" s="32">
        <f t="shared" si="12"/>
        <v>19.561363636363637</v>
      </c>
      <c r="AQ22" s="22">
        <v>8607</v>
      </c>
      <c r="AR22" s="22">
        <v>7</v>
      </c>
      <c r="AS22" s="32">
        <f>AT22/AR22</f>
        <v>29.285714285714285</v>
      </c>
      <c r="AT22" s="24">
        <v>205</v>
      </c>
      <c r="AU22" s="20">
        <v>15</v>
      </c>
      <c r="AV22" s="23" t="s">
        <v>37</v>
      </c>
      <c r="AW22" s="22">
        <v>238</v>
      </c>
      <c r="AX22" s="32">
        <f t="shared" si="13"/>
        <v>14.058823529411764</v>
      </c>
      <c r="AY22" s="22">
        <v>3346</v>
      </c>
      <c r="AZ22" s="22">
        <v>1987</v>
      </c>
      <c r="BA22" s="32">
        <f t="shared" si="14"/>
        <v>8.7101157523905393</v>
      </c>
      <c r="BB22" s="22">
        <v>17307</v>
      </c>
      <c r="BC22" s="22">
        <v>708</v>
      </c>
      <c r="BD22" s="32">
        <f t="shared" si="15"/>
        <v>14.661016949152541</v>
      </c>
      <c r="BE22" s="22">
        <v>10380</v>
      </c>
      <c r="BF22" s="22">
        <v>377</v>
      </c>
      <c r="BG22" s="32">
        <f t="shared" si="16"/>
        <v>6.7347480106100797</v>
      </c>
      <c r="BH22" s="22">
        <v>2539</v>
      </c>
      <c r="BI22" s="22">
        <v>537</v>
      </c>
      <c r="BJ22" s="32">
        <f t="shared" si="17"/>
        <v>13.797020484171322</v>
      </c>
      <c r="BK22" s="22">
        <v>7409</v>
      </c>
      <c r="BL22" s="22">
        <v>42</v>
      </c>
      <c r="BM22" s="32">
        <f t="shared" si="26"/>
        <v>50.476190476190474</v>
      </c>
      <c r="BN22" s="22">
        <v>2120</v>
      </c>
      <c r="BO22" s="20">
        <v>15</v>
      </c>
      <c r="BP22" s="23" t="s">
        <v>37</v>
      </c>
      <c r="BQ22" s="22">
        <v>161</v>
      </c>
      <c r="BR22" s="32">
        <f t="shared" si="18"/>
        <v>8.7329192546583858</v>
      </c>
      <c r="BS22" s="22">
        <v>1406</v>
      </c>
      <c r="BT22" s="22">
        <v>306</v>
      </c>
      <c r="BU22" s="32">
        <f t="shared" si="19"/>
        <v>4.8758169934640527</v>
      </c>
      <c r="BV22" s="22">
        <v>1492</v>
      </c>
      <c r="BW22" s="22">
        <v>707</v>
      </c>
      <c r="BX22" s="32">
        <f t="shared" si="20"/>
        <v>17.943422913719942</v>
      </c>
      <c r="BY22" s="22">
        <v>12686</v>
      </c>
      <c r="BZ22" s="98">
        <f t="shared" si="21"/>
        <v>10900</v>
      </c>
      <c r="CA22" s="35">
        <f t="shared" si="22"/>
        <v>14.782844036697247</v>
      </c>
      <c r="CB22" s="12">
        <f t="shared" si="0"/>
        <v>161133</v>
      </c>
      <c r="CD22" s="154"/>
      <c r="CE22" s="155">
        <f t="shared" si="23"/>
        <v>2131</v>
      </c>
      <c r="CF22" s="37">
        <f t="shared" si="24"/>
        <v>25346</v>
      </c>
      <c r="CG22" s="37"/>
      <c r="CH22" s="156"/>
      <c r="CI22" s="37"/>
    </row>
    <row r="23" spans="1:89" ht="21" customHeight="1" x14ac:dyDescent="0.25">
      <c r="A23" s="16">
        <v>16</v>
      </c>
      <c r="B23" s="17" t="s">
        <v>38</v>
      </c>
      <c r="C23" s="18">
        <v>590</v>
      </c>
      <c r="D23" s="32">
        <f t="shared" si="1"/>
        <v>25.4</v>
      </c>
      <c r="E23" s="18">
        <v>14986</v>
      </c>
      <c r="F23" s="18">
        <v>328</v>
      </c>
      <c r="G23" s="32">
        <f t="shared" si="2"/>
        <v>24.222560975609756</v>
      </c>
      <c r="H23" s="18">
        <v>7945</v>
      </c>
      <c r="I23" s="18">
        <v>789</v>
      </c>
      <c r="J23" s="32">
        <f t="shared" si="3"/>
        <v>6.2103929024081115</v>
      </c>
      <c r="K23" s="18">
        <v>4900</v>
      </c>
      <c r="L23" s="18">
        <v>0</v>
      </c>
      <c r="M23" s="32">
        <v>0</v>
      </c>
      <c r="N23" s="18">
        <v>0</v>
      </c>
      <c r="O23" s="18">
        <v>850</v>
      </c>
      <c r="P23" s="32">
        <f t="shared" si="5"/>
        <v>15.188235294117646</v>
      </c>
      <c r="Q23" s="18">
        <v>12910</v>
      </c>
      <c r="R23" s="18">
        <v>1850</v>
      </c>
      <c r="S23" s="32">
        <f t="shared" si="6"/>
        <v>16.772972972972973</v>
      </c>
      <c r="T23" s="18">
        <v>31030</v>
      </c>
      <c r="U23" s="18">
        <v>930</v>
      </c>
      <c r="V23" s="32">
        <f t="shared" si="7"/>
        <v>16.193548387096776</v>
      </c>
      <c r="W23" s="18">
        <v>15060</v>
      </c>
      <c r="X23" s="25">
        <v>16</v>
      </c>
      <c r="Y23" s="26" t="s">
        <v>38</v>
      </c>
      <c r="Z23" s="18">
        <v>1700</v>
      </c>
      <c r="AA23" s="32">
        <f t="shared" si="8"/>
        <v>11.605882352941176</v>
      </c>
      <c r="AB23" s="18">
        <v>19730</v>
      </c>
      <c r="AC23" s="18">
        <v>1095</v>
      </c>
      <c r="AD23" s="32">
        <f t="shared" si="25"/>
        <v>9.506849315068493</v>
      </c>
      <c r="AE23" s="18">
        <v>10410</v>
      </c>
      <c r="AF23" s="18">
        <v>20</v>
      </c>
      <c r="AG23" s="32">
        <f t="shared" si="9"/>
        <v>6.75</v>
      </c>
      <c r="AH23" s="18">
        <v>135</v>
      </c>
      <c r="AI23" s="18">
        <v>0</v>
      </c>
      <c r="AJ23" s="32">
        <v>0</v>
      </c>
      <c r="AK23" s="18">
        <v>0</v>
      </c>
      <c r="AL23" s="18">
        <v>978</v>
      </c>
      <c r="AM23" s="32">
        <f t="shared" si="11"/>
        <v>5.9304703476482619</v>
      </c>
      <c r="AN23" s="18">
        <v>5800</v>
      </c>
      <c r="AO23" s="18">
        <v>715</v>
      </c>
      <c r="AP23" s="32">
        <f t="shared" si="12"/>
        <v>7.104895104895105</v>
      </c>
      <c r="AQ23" s="18">
        <v>5080</v>
      </c>
      <c r="AR23" s="18">
        <v>0</v>
      </c>
      <c r="AS23" s="32">
        <v>0</v>
      </c>
      <c r="AT23" s="18">
        <v>0</v>
      </c>
      <c r="AU23" s="25">
        <v>16</v>
      </c>
      <c r="AV23" s="19" t="s">
        <v>38</v>
      </c>
      <c r="AW23" s="18">
        <v>230</v>
      </c>
      <c r="AX23" s="32">
        <f t="shared" si="13"/>
        <v>7.6956521739130439</v>
      </c>
      <c r="AY23" s="18">
        <v>1770</v>
      </c>
      <c r="AZ23" s="18">
        <v>840</v>
      </c>
      <c r="BA23" s="32">
        <f t="shared" si="14"/>
        <v>9.0595238095238102</v>
      </c>
      <c r="BB23" s="18">
        <v>7610</v>
      </c>
      <c r="BC23" s="18">
        <v>700</v>
      </c>
      <c r="BD23" s="32">
        <f t="shared" si="15"/>
        <v>12.142857142857142</v>
      </c>
      <c r="BE23" s="18">
        <v>8500</v>
      </c>
      <c r="BF23" s="18">
        <v>440</v>
      </c>
      <c r="BG23" s="32">
        <f t="shared" si="16"/>
        <v>10.625</v>
      </c>
      <c r="BH23" s="18">
        <v>4675</v>
      </c>
      <c r="BI23" s="18">
        <v>255</v>
      </c>
      <c r="BJ23" s="32">
        <f t="shared" si="17"/>
        <v>3.3529411764705883</v>
      </c>
      <c r="BK23" s="18">
        <v>855</v>
      </c>
      <c r="BL23" s="18">
        <v>45</v>
      </c>
      <c r="BM23" s="32">
        <f t="shared" si="26"/>
        <v>33.555555555555557</v>
      </c>
      <c r="BN23" s="18">
        <v>1510</v>
      </c>
      <c r="BO23" s="25">
        <v>16</v>
      </c>
      <c r="BP23" s="19" t="s">
        <v>38</v>
      </c>
      <c r="BQ23" s="18">
        <v>180</v>
      </c>
      <c r="BR23" s="32">
        <f t="shared" si="18"/>
        <v>13.972222222222221</v>
      </c>
      <c r="BS23" s="18">
        <v>2515</v>
      </c>
      <c r="BT23" s="18">
        <v>190</v>
      </c>
      <c r="BU23" s="32">
        <f t="shared" si="19"/>
        <v>5.8421052631578947</v>
      </c>
      <c r="BV23" s="18">
        <v>1110</v>
      </c>
      <c r="BW23" s="18">
        <v>0</v>
      </c>
      <c r="BX23" s="32">
        <v>0</v>
      </c>
      <c r="BY23" s="18">
        <v>0</v>
      </c>
      <c r="BZ23" s="98">
        <f t="shared" si="21"/>
        <v>12725</v>
      </c>
      <c r="CA23" s="35">
        <f t="shared" si="22"/>
        <v>12.301060903732809</v>
      </c>
      <c r="CB23" s="12">
        <f t="shared" si="0"/>
        <v>156531</v>
      </c>
      <c r="CD23" s="158"/>
      <c r="CE23" s="155">
        <f t="shared" si="23"/>
        <v>1810</v>
      </c>
      <c r="CF23" s="37">
        <f t="shared" si="24"/>
        <v>19165</v>
      </c>
      <c r="CG23" s="37"/>
      <c r="CH23" s="156"/>
      <c r="CI23" s="37"/>
    </row>
    <row r="24" spans="1:89" ht="21" customHeight="1" x14ac:dyDescent="0.25">
      <c r="A24" s="10">
        <v>17</v>
      </c>
      <c r="B24" s="102" t="s">
        <v>39</v>
      </c>
      <c r="C24" s="11">
        <v>480</v>
      </c>
      <c r="D24" s="32">
        <f t="shared" si="1"/>
        <v>27</v>
      </c>
      <c r="E24" s="11">
        <v>12960</v>
      </c>
      <c r="F24" s="11">
        <v>188</v>
      </c>
      <c r="G24" s="32">
        <f t="shared" si="2"/>
        <v>24.718085106382979</v>
      </c>
      <c r="H24" s="11">
        <v>4647</v>
      </c>
      <c r="I24" s="11">
        <v>290</v>
      </c>
      <c r="J24" s="32">
        <f t="shared" si="3"/>
        <v>46.982758620689658</v>
      </c>
      <c r="K24" s="11">
        <v>13625</v>
      </c>
      <c r="L24" s="11">
        <v>1</v>
      </c>
      <c r="M24" s="32">
        <f t="shared" si="4"/>
        <v>35</v>
      </c>
      <c r="N24" s="11">
        <v>35</v>
      </c>
      <c r="O24" s="11">
        <v>3071</v>
      </c>
      <c r="P24" s="32">
        <f t="shared" si="5"/>
        <v>11.222728752849235</v>
      </c>
      <c r="Q24" s="11">
        <v>34465</v>
      </c>
      <c r="R24" s="11">
        <v>1255</v>
      </c>
      <c r="S24" s="32">
        <f t="shared" si="6"/>
        <v>17.330677290836654</v>
      </c>
      <c r="T24" s="11">
        <v>21750</v>
      </c>
      <c r="U24" s="11">
        <v>1165</v>
      </c>
      <c r="V24" s="32">
        <f t="shared" si="7"/>
        <v>14.721030042918455</v>
      </c>
      <c r="W24" s="11">
        <v>17150</v>
      </c>
      <c r="X24" s="10">
        <v>17</v>
      </c>
      <c r="Y24" s="15" t="s">
        <v>39</v>
      </c>
      <c r="Z24" s="11">
        <v>3230</v>
      </c>
      <c r="AA24" s="32">
        <f t="shared" si="8"/>
        <v>19.19814241486068</v>
      </c>
      <c r="AB24" s="11">
        <v>62010</v>
      </c>
      <c r="AC24" s="11">
        <v>1250</v>
      </c>
      <c r="AD24" s="32">
        <f t="shared" si="25"/>
        <v>4.7919999999999998</v>
      </c>
      <c r="AE24" s="11">
        <v>5990</v>
      </c>
      <c r="AF24" s="11">
        <v>63</v>
      </c>
      <c r="AG24" s="32">
        <f t="shared" si="9"/>
        <v>7.8571428571428568</v>
      </c>
      <c r="AH24" s="11">
        <v>495</v>
      </c>
      <c r="AI24" s="11">
        <v>0.9</v>
      </c>
      <c r="AJ24" s="32">
        <f t="shared" si="10"/>
        <v>24.444444444444443</v>
      </c>
      <c r="AK24" s="11">
        <v>22</v>
      </c>
      <c r="AL24" s="11">
        <v>945</v>
      </c>
      <c r="AM24" s="32">
        <f t="shared" si="11"/>
        <v>13.666666666666666</v>
      </c>
      <c r="AN24" s="11">
        <v>12915</v>
      </c>
      <c r="AO24" s="11">
        <v>470</v>
      </c>
      <c r="AP24" s="32">
        <f t="shared" si="12"/>
        <v>10.73404255319149</v>
      </c>
      <c r="AQ24" s="11">
        <v>5045</v>
      </c>
      <c r="AR24" s="11">
        <v>8</v>
      </c>
      <c r="AS24" s="32">
        <f>AT24/AR24</f>
        <v>25.375</v>
      </c>
      <c r="AT24" s="11">
        <v>203</v>
      </c>
      <c r="AU24" s="10">
        <v>17</v>
      </c>
      <c r="AV24" s="15" t="s">
        <v>39</v>
      </c>
      <c r="AW24" s="11">
        <v>420</v>
      </c>
      <c r="AX24" s="32">
        <f t="shared" si="13"/>
        <v>13.380952380952381</v>
      </c>
      <c r="AY24" s="11">
        <v>5620</v>
      </c>
      <c r="AZ24" s="11">
        <v>810</v>
      </c>
      <c r="BA24" s="32">
        <f t="shared" si="14"/>
        <v>15.944444444444445</v>
      </c>
      <c r="BB24" s="11">
        <v>12915</v>
      </c>
      <c r="BC24" s="11">
        <v>748</v>
      </c>
      <c r="BD24" s="32">
        <f t="shared" si="15"/>
        <v>14.418449197860962</v>
      </c>
      <c r="BE24" s="11">
        <v>10785</v>
      </c>
      <c r="BF24" s="11">
        <v>340</v>
      </c>
      <c r="BG24" s="32">
        <f t="shared" si="16"/>
        <v>11.426470588235293</v>
      </c>
      <c r="BH24" s="11">
        <v>3885</v>
      </c>
      <c r="BI24" s="11">
        <v>432</v>
      </c>
      <c r="BJ24" s="32">
        <f t="shared" si="17"/>
        <v>12.25</v>
      </c>
      <c r="BK24" s="11">
        <v>5292</v>
      </c>
      <c r="BL24" s="11">
        <v>36</v>
      </c>
      <c r="BM24" s="32">
        <f t="shared" si="26"/>
        <v>82.361111111111114</v>
      </c>
      <c r="BN24" s="11">
        <v>2965</v>
      </c>
      <c r="BO24" s="10">
        <v>17</v>
      </c>
      <c r="BP24" s="15" t="s">
        <v>39</v>
      </c>
      <c r="BQ24" s="11">
        <v>227</v>
      </c>
      <c r="BR24" s="32">
        <f t="shared" si="18"/>
        <v>8.0837004405286343</v>
      </c>
      <c r="BS24" s="11">
        <v>1835</v>
      </c>
      <c r="BT24" s="11">
        <v>226</v>
      </c>
      <c r="BU24" s="32">
        <f t="shared" si="19"/>
        <v>7.168141592920354</v>
      </c>
      <c r="BV24" s="11">
        <v>1620</v>
      </c>
      <c r="BW24" s="11">
        <v>643</v>
      </c>
      <c r="BX24" s="32">
        <f t="shared" si="20"/>
        <v>5.4121306376360812</v>
      </c>
      <c r="BY24" s="11">
        <v>3480</v>
      </c>
      <c r="BZ24" s="98">
        <f t="shared" si="21"/>
        <v>16298.9</v>
      </c>
      <c r="CA24" s="35">
        <f t="shared" si="22"/>
        <v>14.707066121026573</v>
      </c>
      <c r="CB24" s="12">
        <f t="shared" si="0"/>
        <v>239709</v>
      </c>
      <c r="CD24" s="154"/>
      <c r="CE24" s="155">
        <f t="shared" si="23"/>
        <v>2009</v>
      </c>
      <c r="CF24" s="37">
        <f t="shared" si="24"/>
        <v>26382</v>
      </c>
      <c r="CG24" s="37"/>
      <c r="CH24" s="156"/>
      <c r="CI24" s="37"/>
    </row>
    <row r="25" spans="1:89" ht="21" customHeight="1" x14ac:dyDescent="0.25">
      <c r="A25" s="10">
        <v>18</v>
      </c>
      <c r="B25" s="102" t="s">
        <v>40</v>
      </c>
      <c r="C25" s="11">
        <v>1155</v>
      </c>
      <c r="D25" s="32">
        <f t="shared" si="1"/>
        <v>24.588744588744589</v>
      </c>
      <c r="E25" s="11">
        <v>28400</v>
      </c>
      <c r="F25" s="11">
        <v>199</v>
      </c>
      <c r="G25" s="32">
        <f t="shared" si="2"/>
        <v>25.467336683417084</v>
      </c>
      <c r="H25" s="11">
        <v>5068</v>
      </c>
      <c r="I25" s="11">
        <v>660</v>
      </c>
      <c r="J25" s="32">
        <f t="shared" si="3"/>
        <v>9.7121212121212128</v>
      </c>
      <c r="K25" s="11">
        <v>6410</v>
      </c>
      <c r="L25" s="11">
        <v>2</v>
      </c>
      <c r="M25" s="32">
        <f t="shared" si="4"/>
        <v>535</v>
      </c>
      <c r="N25" s="11">
        <v>1070</v>
      </c>
      <c r="O25" s="11">
        <v>600</v>
      </c>
      <c r="P25" s="32">
        <f t="shared" si="5"/>
        <v>26.208333333333332</v>
      </c>
      <c r="Q25" s="11">
        <v>15725</v>
      </c>
      <c r="R25" s="11">
        <v>740</v>
      </c>
      <c r="S25" s="32">
        <f t="shared" si="6"/>
        <v>30.108108108108109</v>
      </c>
      <c r="T25" s="11">
        <v>22280</v>
      </c>
      <c r="U25" s="11">
        <v>608</v>
      </c>
      <c r="V25" s="32">
        <f t="shared" si="7"/>
        <v>27.582236842105264</v>
      </c>
      <c r="W25" s="11">
        <v>16770</v>
      </c>
      <c r="X25" s="10">
        <v>18</v>
      </c>
      <c r="Y25" s="15" t="s">
        <v>40</v>
      </c>
      <c r="Z25" s="11">
        <v>2335</v>
      </c>
      <c r="AA25" s="32">
        <f t="shared" si="8"/>
        <v>19.14561027837259</v>
      </c>
      <c r="AB25" s="11">
        <v>44705</v>
      </c>
      <c r="AC25" s="11">
        <v>470</v>
      </c>
      <c r="AD25" s="32">
        <f t="shared" si="25"/>
        <v>4.9680851063829783</v>
      </c>
      <c r="AE25" s="11">
        <v>2335</v>
      </c>
      <c r="AF25" s="11">
        <v>230</v>
      </c>
      <c r="AG25" s="32">
        <f t="shared" si="9"/>
        <v>11.413043478260869</v>
      </c>
      <c r="AH25" s="11">
        <v>2625</v>
      </c>
      <c r="AI25" s="11">
        <v>4</v>
      </c>
      <c r="AJ25" s="32">
        <f t="shared" si="10"/>
        <v>55</v>
      </c>
      <c r="AK25" s="11">
        <v>220</v>
      </c>
      <c r="AL25" s="11">
        <v>615</v>
      </c>
      <c r="AM25" s="32">
        <f t="shared" si="11"/>
        <v>6.4878048780487809</v>
      </c>
      <c r="AN25" s="11">
        <v>3990</v>
      </c>
      <c r="AO25" s="11">
        <v>380</v>
      </c>
      <c r="AP25" s="32">
        <f t="shared" si="12"/>
        <v>3.25</v>
      </c>
      <c r="AQ25" s="11">
        <v>1235</v>
      </c>
      <c r="AR25" s="11">
        <v>0</v>
      </c>
      <c r="AS25" s="32">
        <v>0</v>
      </c>
      <c r="AT25" s="11">
        <v>0</v>
      </c>
      <c r="AU25" s="10">
        <v>18</v>
      </c>
      <c r="AV25" s="15" t="s">
        <v>40</v>
      </c>
      <c r="AW25" s="11">
        <v>355</v>
      </c>
      <c r="AX25" s="32">
        <f t="shared" si="13"/>
        <v>12.098591549295774</v>
      </c>
      <c r="AY25" s="11">
        <v>4295</v>
      </c>
      <c r="AZ25" s="11">
        <v>872</v>
      </c>
      <c r="BA25" s="32">
        <f t="shared" si="14"/>
        <v>19.409403669724771</v>
      </c>
      <c r="BB25" s="11">
        <v>16925</v>
      </c>
      <c r="BC25" s="11">
        <v>580</v>
      </c>
      <c r="BD25" s="32">
        <f t="shared" si="15"/>
        <v>7.8534482758620694</v>
      </c>
      <c r="BE25" s="11">
        <v>4555</v>
      </c>
      <c r="BF25" s="11">
        <v>505</v>
      </c>
      <c r="BG25" s="32">
        <f t="shared" si="16"/>
        <v>4.6336633663366333</v>
      </c>
      <c r="BH25" s="11">
        <v>2340</v>
      </c>
      <c r="BI25" s="11">
        <v>597</v>
      </c>
      <c r="BJ25" s="32">
        <f t="shared" si="17"/>
        <v>4.1792294807370185</v>
      </c>
      <c r="BK25" s="11">
        <v>2495</v>
      </c>
      <c r="BL25" s="11">
        <v>3</v>
      </c>
      <c r="BM25" s="32">
        <f t="shared" si="26"/>
        <v>343.33333333333331</v>
      </c>
      <c r="BN25" s="11">
        <v>1030</v>
      </c>
      <c r="BO25" s="10">
        <v>18</v>
      </c>
      <c r="BP25" s="15" t="s">
        <v>40</v>
      </c>
      <c r="BQ25" s="11">
        <v>145</v>
      </c>
      <c r="BR25" s="32">
        <f t="shared" si="18"/>
        <v>4.2758620689655169</v>
      </c>
      <c r="BS25" s="11">
        <v>620</v>
      </c>
      <c r="BT25" s="11">
        <v>405</v>
      </c>
      <c r="BU25" s="32">
        <f t="shared" si="19"/>
        <v>2.7160493827160495</v>
      </c>
      <c r="BV25" s="11">
        <v>1100</v>
      </c>
      <c r="BW25" s="11">
        <v>627</v>
      </c>
      <c r="BX25" s="32">
        <f t="shared" si="20"/>
        <v>7.8468899521531101</v>
      </c>
      <c r="BY25" s="11">
        <v>4920</v>
      </c>
      <c r="BZ25" s="98">
        <f t="shared" si="21"/>
        <v>12087</v>
      </c>
      <c r="CA25" s="35">
        <f t="shared" si="22"/>
        <v>15.6459832878299</v>
      </c>
      <c r="CB25" s="12">
        <f t="shared" si="0"/>
        <v>189113</v>
      </c>
      <c r="CD25" s="154"/>
      <c r="CE25" s="155">
        <f t="shared" si="23"/>
        <v>2235</v>
      </c>
      <c r="CF25" s="37">
        <f t="shared" si="24"/>
        <v>12140</v>
      </c>
      <c r="CG25" s="37"/>
      <c r="CH25" s="156"/>
      <c r="CI25" s="37"/>
    </row>
    <row r="26" spans="1:89" ht="21" customHeight="1" x14ac:dyDescent="0.25">
      <c r="A26" s="10">
        <v>19</v>
      </c>
      <c r="B26" s="102" t="s">
        <v>41</v>
      </c>
      <c r="C26" s="11">
        <v>1075</v>
      </c>
      <c r="D26" s="32">
        <f t="shared" si="1"/>
        <v>27</v>
      </c>
      <c r="E26" s="11">
        <v>29025</v>
      </c>
      <c r="F26" s="11">
        <v>755</v>
      </c>
      <c r="G26" s="32">
        <f t="shared" si="2"/>
        <v>24.717880794701987</v>
      </c>
      <c r="H26" s="11">
        <v>18662</v>
      </c>
      <c r="I26" s="11">
        <v>1713</v>
      </c>
      <c r="J26" s="32">
        <f t="shared" si="3"/>
        <v>27.534734384121425</v>
      </c>
      <c r="K26" s="11">
        <v>47167</v>
      </c>
      <c r="L26" s="11">
        <v>5</v>
      </c>
      <c r="M26" s="32">
        <f t="shared" si="4"/>
        <v>261</v>
      </c>
      <c r="N26" s="11">
        <v>1305</v>
      </c>
      <c r="O26" s="11">
        <v>1280</v>
      </c>
      <c r="P26" s="32">
        <f t="shared" si="5"/>
        <v>9.7429687499999993</v>
      </c>
      <c r="Q26" s="11">
        <v>12471</v>
      </c>
      <c r="R26" s="11">
        <v>1185</v>
      </c>
      <c r="S26" s="32">
        <f t="shared" si="6"/>
        <v>14.642194092827005</v>
      </c>
      <c r="T26" s="11">
        <v>17351</v>
      </c>
      <c r="U26" s="11">
        <v>1168</v>
      </c>
      <c r="V26" s="32">
        <f t="shared" si="7"/>
        <v>20.62071917808219</v>
      </c>
      <c r="W26" s="11">
        <v>24085</v>
      </c>
      <c r="X26" s="10">
        <v>19</v>
      </c>
      <c r="Y26" s="15" t="s">
        <v>41</v>
      </c>
      <c r="Z26" s="11">
        <v>904</v>
      </c>
      <c r="AA26" s="32">
        <f t="shared" si="8"/>
        <v>29.642699115044248</v>
      </c>
      <c r="AB26" s="11">
        <v>26797</v>
      </c>
      <c r="AC26" s="11">
        <v>1392</v>
      </c>
      <c r="AD26" s="32">
        <f t="shared" si="25"/>
        <v>9.5050287356321839</v>
      </c>
      <c r="AE26" s="11">
        <v>13231</v>
      </c>
      <c r="AF26" s="14">
        <v>85</v>
      </c>
      <c r="AG26" s="32">
        <f t="shared" si="9"/>
        <v>5.8588235294117643</v>
      </c>
      <c r="AH26" s="11">
        <v>498</v>
      </c>
      <c r="AI26" s="11">
        <v>0</v>
      </c>
      <c r="AJ26" s="32">
        <v>0</v>
      </c>
      <c r="AK26" s="11">
        <v>0</v>
      </c>
      <c r="AL26" s="11">
        <v>395</v>
      </c>
      <c r="AM26" s="32">
        <f t="shared" si="11"/>
        <v>25.769620253164558</v>
      </c>
      <c r="AN26" s="11">
        <v>10179</v>
      </c>
      <c r="AO26" s="11">
        <v>354</v>
      </c>
      <c r="AP26" s="32">
        <f t="shared" si="12"/>
        <v>30.449152542372882</v>
      </c>
      <c r="AQ26" s="11">
        <v>10779</v>
      </c>
      <c r="AR26" s="11">
        <v>0</v>
      </c>
      <c r="AS26" s="32">
        <v>0</v>
      </c>
      <c r="AT26" s="11">
        <v>0</v>
      </c>
      <c r="AU26" s="10">
        <v>19</v>
      </c>
      <c r="AV26" s="15" t="s">
        <v>41</v>
      </c>
      <c r="AW26" s="11">
        <v>480</v>
      </c>
      <c r="AX26" s="32">
        <f t="shared" si="13"/>
        <v>18.90625</v>
      </c>
      <c r="AY26" s="11">
        <v>9075</v>
      </c>
      <c r="AZ26" s="11">
        <v>932</v>
      </c>
      <c r="BA26" s="32">
        <f t="shared" si="14"/>
        <v>11.683476394849786</v>
      </c>
      <c r="BB26" s="11">
        <v>10889</v>
      </c>
      <c r="BC26" s="11">
        <v>300</v>
      </c>
      <c r="BD26" s="32">
        <f t="shared" si="15"/>
        <v>19.306666666666668</v>
      </c>
      <c r="BE26" s="11">
        <v>5792</v>
      </c>
      <c r="BF26" s="11">
        <v>60</v>
      </c>
      <c r="BG26" s="32">
        <f t="shared" si="16"/>
        <v>19.2</v>
      </c>
      <c r="BH26" s="11">
        <v>1152</v>
      </c>
      <c r="BI26" s="11">
        <v>405</v>
      </c>
      <c r="BJ26" s="32">
        <f t="shared" si="17"/>
        <v>11.338271604938271</v>
      </c>
      <c r="BK26" s="11">
        <v>4592</v>
      </c>
      <c r="BL26" s="11">
        <v>5</v>
      </c>
      <c r="BM26" s="32">
        <f t="shared" si="26"/>
        <v>135.4</v>
      </c>
      <c r="BN26" s="11">
        <v>677</v>
      </c>
      <c r="BO26" s="10">
        <v>19</v>
      </c>
      <c r="BP26" s="15" t="s">
        <v>41</v>
      </c>
      <c r="BQ26" s="11">
        <v>71</v>
      </c>
      <c r="BR26" s="32">
        <f t="shared" si="18"/>
        <v>13.873239436619718</v>
      </c>
      <c r="BS26" s="11">
        <v>985</v>
      </c>
      <c r="BT26" s="11">
        <v>120</v>
      </c>
      <c r="BU26" s="32">
        <f t="shared" si="19"/>
        <v>9.2333333333333325</v>
      </c>
      <c r="BV26" s="11">
        <v>1108</v>
      </c>
      <c r="BW26" s="11">
        <v>508</v>
      </c>
      <c r="BX26" s="32">
        <f t="shared" si="20"/>
        <v>10.46259842519685</v>
      </c>
      <c r="BY26" s="11">
        <v>5315</v>
      </c>
      <c r="BZ26" s="98">
        <f t="shared" si="21"/>
        <v>13192</v>
      </c>
      <c r="CA26" s="35">
        <f t="shared" si="22"/>
        <v>19.036916312916919</v>
      </c>
      <c r="CB26" s="12">
        <f t="shared" si="0"/>
        <v>251135</v>
      </c>
      <c r="CD26" s="154"/>
      <c r="CE26" s="155">
        <f t="shared" si="23"/>
        <v>961</v>
      </c>
      <c r="CF26" s="37">
        <f t="shared" si="24"/>
        <v>14306</v>
      </c>
      <c r="CG26" s="37"/>
      <c r="CH26" s="156"/>
      <c r="CI26" s="37"/>
    </row>
    <row r="27" spans="1:89" ht="21" customHeight="1" x14ac:dyDescent="0.25">
      <c r="A27" s="10">
        <v>20</v>
      </c>
      <c r="B27" s="102" t="s">
        <v>42</v>
      </c>
      <c r="C27" s="11">
        <v>23</v>
      </c>
      <c r="D27" s="32">
        <f t="shared" si="1"/>
        <v>25.826086956521738</v>
      </c>
      <c r="E27" s="11">
        <v>594</v>
      </c>
      <c r="F27" s="11">
        <v>9700</v>
      </c>
      <c r="G27" s="32">
        <f t="shared" si="2"/>
        <v>22.553195876288658</v>
      </c>
      <c r="H27" s="11">
        <v>218766</v>
      </c>
      <c r="I27" s="11">
        <v>7850</v>
      </c>
      <c r="J27" s="32">
        <f t="shared" si="3"/>
        <v>19.571210191082802</v>
      </c>
      <c r="K27" s="11">
        <v>153634</v>
      </c>
      <c r="L27" s="11">
        <v>0</v>
      </c>
      <c r="M27" s="32">
        <v>0</v>
      </c>
      <c r="N27" s="11">
        <v>0</v>
      </c>
      <c r="O27" s="11">
        <v>930</v>
      </c>
      <c r="P27" s="32">
        <f t="shared" si="5"/>
        <v>25.467741935483872</v>
      </c>
      <c r="Q27" s="11">
        <v>23685</v>
      </c>
      <c r="R27" s="11">
        <v>1135</v>
      </c>
      <c r="S27" s="32">
        <f t="shared" si="6"/>
        <v>22.907488986784141</v>
      </c>
      <c r="T27" s="11">
        <v>26000</v>
      </c>
      <c r="U27" s="11">
        <v>828</v>
      </c>
      <c r="V27" s="32">
        <f t="shared" si="7"/>
        <v>20.404589371980677</v>
      </c>
      <c r="W27" s="11">
        <v>16895</v>
      </c>
      <c r="X27" s="10">
        <v>20</v>
      </c>
      <c r="Y27" s="15" t="s">
        <v>42</v>
      </c>
      <c r="Z27" s="11">
        <v>745</v>
      </c>
      <c r="AA27" s="32">
        <f t="shared" si="8"/>
        <v>29.919463087248321</v>
      </c>
      <c r="AB27" s="11">
        <v>22290</v>
      </c>
      <c r="AC27" s="11">
        <v>1167</v>
      </c>
      <c r="AD27" s="32">
        <f t="shared" si="25"/>
        <v>9.8003427592116541</v>
      </c>
      <c r="AE27" s="11">
        <v>11437</v>
      </c>
      <c r="AF27" s="11">
        <v>0</v>
      </c>
      <c r="AG27" s="32">
        <v>0</v>
      </c>
      <c r="AH27" s="11">
        <v>0</v>
      </c>
      <c r="AI27" s="11">
        <v>0</v>
      </c>
      <c r="AJ27" s="32">
        <v>0</v>
      </c>
      <c r="AK27" s="11">
        <v>0</v>
      </c>
      <c r="AL27" s="11">
        <v>4228</v>
      </c>
      <c r="AM27" s="32">
        <f t="shared" si="11"/>
        <v>6.4877010406811735</v>
      </c>
      <c r="AN27" s="11">
        <v>27430</v>
      </c>
      <c r="AO27" s="11">
        <v>1925</v>
      </c>
      <c r="AP27" s="32">
        <f t="shared" si="12"/>
        <v>20.8</v>
      </c>
      <c r="AQ27" s="11">
        <v>40040</v>
      </c>
      <c r="AR27" s="11">
        <v>0</v>
      </c>
      <c r="AS27" s="32">
        <v>0</v>
      </c>
      <c r="AT27" s="11">
        <v>0</v>
      </c>
      <c r="AU27" s="10">
        <v>20</v>
      </c>
      <c r="AV27" s="15" t="s">
        <v>42</v>
      </c>
      <c r="AW27" s="11">
        <v>525</v>
      </c>
      <c r="AX27" s="32">
        <f t="shared" si="13"/>
        <v>3.4285714285714284</v>
      </c>
      <c r="AY27" s="11">
        <v>1800</v>
      </c>
      <c r="AZ27" s="11">
        <v>771</v>
      </c>
      <c r="BA27" s="32">
        <f t="shared" si="14"/>
        <v>20.894941634241246</v>
      </c>
      <c r="BB27" s="11">
        <v>16110</v>
      </c>
      <c r="BC27" s="11">
        <v>5215</v>
      </c>
      <c r="BD27" s="32">
        <f t="shared" si="15"/>
        <v>15.138063279002877</v>
      </c>
      <c r="BE27" s="11">
        <v>78945</v>
      </c>
      <c r="BF27" s="11">
        <v>1800</v>
      </c>
      <c r="BG27" s="32">
        <f t="shared" si="16"/>
        <v>14.383333333333333</v>
      </c>
      <c r="BH27" s="11">
        <v>25890</v>
      </c>
      <c r="BI27" s="11">
        <v>405</v>
      </c>
      <c r="BJ27" s="32">
        <f t="shared" si="17"/>
        <v>12.975308641975309</v>
      </c>
      <c r="BK27" s="11">
        <v>5255</v>
      </c>
      <c r="BL27" s="11">
        <v>14</v>
      </c>
      <c r="BM27" s="32">
        <f t="shared" si="26"/>
        <v>96.428571428571431</v>
      </c>
      <c r="BN27" s="11">
        <v>1350</v>
      </c>
      <c r="BO27" s="10">
        <v>20</v>
      </c>
      <c r="BP27" s="15" t="s">
        <v>42</v>
      </c>
      <c r="BQ27" s="11">
        <v>128</v>
      </c>
      <c r="BR27" s="32">
        <f t="shared" si="18"/>
        <v>15.8984375</v>
      </c>
      <c r="BS27" s="11">
        <v>2035</v>
      </c>
      <c r="BT27" s="11">
        <v>870</v>
      </c>
      <c r="BU27" s="32">
        <f t="shared" si="19"/>
        <v>5.9080459770114944</v>
      </c>
      <c r="BV27" s="11">
        <v>5140</v>
      </c>
      <c r="BW27" s="11">
        <v>743</v>
      </c>
      <c r="BX27" s="32">
        <f t="shared" si="20"/>
        <v>7.4333781965006729</v>
      </c>
      <c r="BY27" s="11">
        <v>5523</v>
      </c>
      <c r="BZ27" s="98">
        <f t="shared" si="21"/>
        <v>39002</v>
      </c>
      <c r="CA27" s="35">
        <f t="shared" si="22"/>
        <v>17.507281677862675</v>
      </c>
      <c r="CB27" s="12">
        <f t="shared" si="0"/>
        <v>682819</v>
      </c>
      <c r="CD27" s="154"/>
      <c r="CE27" s="155">
        <f t="shared" si="23"/>
        <v>8432</v>
      </c>
      <c r="CF27" s="37">
        <f t="shared" si="24"/>
        <v>118615</v>
      </c>
      <c r="CG27" s="37"/>
      <c r="CH27" s="156"/>
      <c r="CI27" s="37"/>
    </row>
    <row r="28" spans="1:89" ht="21" customHeight="1" x14ac:dyDescent="0.25">
      <c r="A28" s="27">
        <v>21</v>
      </c>
      <c r="B28" s="28" t="s">
        <v>43</v>
      </c>
      <c r="C28" s="14">
        <v>61</v>
      </c>
      <c r="D28" s="32">
        <f t="shared" si="1"/>
        <v>25.852459016393443</v>
      </c>
      <c r="E28" s="14">
        <v>1577</v>
      </c>
      <c r="F28" s="14">
        <v>36</v>
      </c>
      <c r="G28" s="32">
        <f t="shared" si="2"/>
        <v>22.555555555555557</v>
      </c>
      <c r="H28" s="14">
        <v>812</v>
      </c>
      <c r="I28" s="14">
        <v>2224</v>
      </c>
      <c r="J28" s="32">
        <f t="shared" si="3"/>
        <v>22.482014388489208</v>
      </c>
      <c r="K28" s="14">
        <v>50000</v>
      </c>
      <c r="L28" s="14">
        <v>2</v>
      </c>
      <c r="M28" s="32">
        <f t="shared" si="4"/>
        <v>116</v>
      </c>
      <c r="N28" s="14">
        <v>232</v>
      </c>
      <c r="O28" s="14">
        <v>2650</v>
      </c>
      <c r="P28" s="32">
        <f t="shared" si="5"/>
        <v>18.939622641509434</v>
      </c>
      <c r="Q28" s="14">
        <v>50190</v>
      </c>
      <c r="R28" s="14">
        <v>1025</v>
      </c>
      <c r="S28" s="32">
        <f t="shared" si="6"/>
        <v>20.216585365853657</v>
      </c>
      <c r="T28" s="14">
        <v>20722</v>
      </c>
      <c r="U28" s="14">
        <v>648</v>
      </c>
      <c r="V28" s="32">
        <f t="shared" si="7"/>
        <v>19.373456790123456</v>
      </c>
      <c r="W28" s="14">
        <v>12554</v>
      </c>
      <c r="X28" s="27">
        <v>21</v>
      </c>
      <c r="Y28" s="29" t="s">
        <v>43</v>
      </c>
      <c r="Z28" s="14">
        <v>1217</v>
      </c>
      <c r="AA28" s="32">
        <f t="shared" si="8"/>
        <v>25</v>
      </c>
      <c r="AB28" s="14">
        <v>30425</v>
      </c>
      <c r="AC28" s="14">
        <v>670</v>
      </c>
      <c r="AD28" s="32">
        <f t="shared" si="25"/>
        <v>8.2447761194029852</v>
      </c>
      <c r="AE28" s="14">
        <v>5524</v>
      </c>
      <c r="AF28" s="14">
        <v>31</v>
      </c>
      <c r="AG28" s="32">
        <f t="shared" si="9"/>
        <v>5</v>
      </c>
      <c r="AH28" s="14">
        <v>155</v>
      </c>
      <c r="AI28" s="14">
        <v>4</v>
      </c>
      <c r="AJ28" s="32">
        <f t="shared" si="10"/>
        <v>65</v>
      </c>
      <c r="AK28" s="14">
        <v>260</v>
      </c>
      <c r="AL28" s="14">
        <v>1317</v>
      </c>
      <c r="AM28" s="32">
        <f t="shared" si="11"/>
        <v>15.175398633257403</v>
      </c>
      <c r="AN28" s="14">
        <v>19986</v>
      </c>
      <c r="AO28" s="14">
        <v>1010</v>
      </c>
      <c r="AP28" s="32">
        <f t="shared" si="12"/>
        <v>20.739603960396039</v>
      </c>
      <c r="AQ28" s="14">
        <v>20947</v>
      </c>
      <c r="AR28" s="14">
        <v>0</v>
      </c>
      <c r="AS28" s="32">
        <v>0</v>
      </c>
      <c r="AT28" s="14">
        <v>0</v>
      </c>
      <c r="AU28" s="27">
        <v>21</v>
      </c>
      <c r="AV28" s="29" t="s">
        <v>43</v>
      </c>
      <c r="AW28" s="14">
        <v>1220</v>
      </c>
      <c r="AX28" s="32">
        <f t="shared" si="13"/>
        <v>9.75</v>
      </c>
      <c r="AY28" s="14">
        <v>11895</v>
      </c>
      <c r="AZ28" s="14">
        <v>2402</v>
      </c>
      <c r="BA28" s="32">
        <f t="shared" si="14"/>
        <v>15.612406328059951</v>
      </c>
      <c r="BB28" s="14">
        <v>37501</v>
      </c>
      <c r="BC28" s="14">
        <v>1061</v>
      </c>
      <c r="BD28" s="32">
        <f t="shared" si="15"/>
        <v>10.214891611687088</v>
      </c>
      <c r="BE28" s="14">
        <v>10838</v>
      </c>
      <c r="BF28" s="14">
        <v>1654</v>
      </c>
      <c r="BG28" s="32">
        <f t="shared" si="16"/>
        <v>13.801088270858525</v>
      </c>
      <c r="BH28" s="14">
        <v>22827</v>
      </c>
      <c r="BI28" s="14">
        <v>493</v>
      </c>
      <c r="BJ28" s="32">
        <f t="shared" si="17"/>
        <v>20.446247464503042</v>
      </c>
      <c r="BK28" s="14">
        <v>10080</v>
      </c>
      <c r="BL28" s="14">
        <v>5</v>
      </c>
      <c r="BM28" s="32">
        <f t="shared" si="26"/>
        <v>26.4</v>
      </c>
      <c r="BN28" s="14">
        <v>132</v>
      </c>
      <c r="BO28" s="27">
        <v>21</v>
      </c>
      <c r="BP28" s="29" t="s">
        <v>43</v>
      </c>
      <c r="BQ28" s="14">
        <v>105</v>
      </c>
      <c r="BR28" s="32">
        <f t="shared" si="18"/>
        <v>5.0476190476190474</v>
      </c>
      <c r="BS28" s="14">
        <v>530</v>
      </c>
      <c r="BT28" s="14">
        <v>110</v>
      </c>
      <c r="BU28" s="32">
        <f t="shared" si="19"/>
        <v>9.545454545454545</v>
      </c>
      <c r="BV28" s="14">
        <v>1050</v>
      </c>
      <c r="BW28" s="14">
        <v>405</v>
      </c>
      <c r="BX28" s="32">
        <f t="shared" si="20"/>
        <v>22.592592592592592</v>
      </c>
      <c r="BY28" s="14">
        <v>9150</v>
      </c>
      <c r="BZ28" s="98">
        <f t="shared" si="21"/>
        <v>18350</v>
      </c>
      <c r="CA28" s="35">
        <f t="shared" si="22"/>
        <v>17.296294277929157</v>
      </c>
      <c r="CB28" s="12">
        <f t="shared" si="0"/>
        <v>317387</v>
      </c>
      <c r="CD28" s="159"/>
      <c r="CE28" s="155">
        <f t="shared" si="23"/>
        <v>3428</v>
      </c>
      <c r="CF28" s="37">
        <f t="shared" si="24"/>
        <v>45457</v>
      </c>
      <c r="CG28" s="37"/>
      <c r="CH28" s="156"/>
      <c r="CI28" s="37"/>
    </row>
    <row r="29" spans="1:89" ht="29.25" customHeight="1" x14ac:dyDescent="0.25">
      <c r="A29" s="10">
        <v>22</v>
      </c>
      <c r="B29" s="102" t="s">
        <v>44</v>
      </c>
      <c r="C29" s="11">
        <v>40</v>
      </c>
      <c r="D29" s="32">
        <f t="shared" si="1"/>
        <v>25.85</v>
      </c>
      <c r="E29" s="11">
        <v>1034</v>
      </c>
      <c r="F29" s="11">
        <v>80</v>
      </c>
      <c r="G29" s="32">
        <f t="shared" si="2"/>
        <v>25.462499999999999</v>
      </c>
      <c r="H29" s="11">
        <v>2037</v>
      </c>
      <c r="I29" s="11">
        <v>434</v>
      </c>
      <c r="J29" s="32">
        <f t="shared" si="3"/>
        <v>6.9124423963133639</v>
      </c>
      <c r="K29" s="11">
        <v>3000</v>
      </c>
      <c r="L29" s="11">
        <v>2.8</v>
      </c>
      <c r="M29" s="32">
        <f t="shared" si="4"/>
        <v>75</v>
      </c>
      <c r="N29" s="11">
        <v>210</v>
      </c>
      <c r="O29" s="11">
        <v>90</v>
      </c>
      <c r="P29" s="32">
        <f t="shared" si="5"/>
        <v>4.0333333333333332</v>
      </c>
      <c r="Q29" s="11">
        <v>363</v>
      </c>
      <c r="R29" s="11">
        <v>170</v>
      </c>
      <c r="S29" s="32">
        <f t="shared" si="6"/>
        <v>8.235294117647058</v>
      </c>
      <c r="T29" s="11">
        <v>1400</v>
      </c>
      <c r="U29" s="11">
        <v>46</v>
      </c>
      <c r="V29" s="32">
        <f t="shared" si="7"/>
        <v>21.195652173913043</v>
      </c>
      <c r="W29" s="11">
        <v>975</v>
      </c>
      <c r="X29" s="10">
        <v>22</v>
      </c>
      <c r="Y29" s="15" t="s">
        <v>44</v>
      </c>
      <c r="Z29" s="11">
        <v>75</v>
      </c>
      <c r="AA29" s="32">
        <f t="shared" si="8"/>
        <v>24.733333333333334</v>
      </c>
      <c r="AB29" s="11">
        <v>1855</v>
      </c>
      <c r="AC29" s="11">
        <v>28</v>
      </c>
      <c r="AD29" s="32">
        <f t="shared" si="25"/>
        <v>2.5714285714285716</v>
      </c>
      <c r="AE29" s="11">
        <v>72</v>
      </c>
      <c r="AF29" s="11">
        <v>3</v>
      </c>
      <c r="AG29" s="32">
        <f t="shared" si="9"/>
        <v>5</v>
      </c>
      <c r="AH29" s="11">
        <v>15</v>
      </c>
      <c r="AI29" s="11">
        <v>0</v>
      </c>
      <c r="AJ29" s="32">
        <v>0</v>
      </c>
      <c r="AK29" s="11">
        <v>0</v>
      </c>
      <c r="AL29" s="11">
        <v>30</v>
      </c>
      <c r="AM29" s="32">
        <f t="shared" si="11"/>
        <v>20.399999999999999</v>
      </c>
      <c r="AN29" s="11">
        <v>612</v>
      </c>
      <c r="AO29" s="11">
        <v>10</v>
      </c>
      <c r="AP29" s="32">
        <f t="shared" si="12"/>
        <v>20.9</v>
      </c>
      <c r="AQ29" s="11">
        <v>209</v>
      </c>
      <c r="AR29" s="11">
        <v>0</v>
      </c>
      <c r="AS29" s="32">
        <v>0</v>
      </c>
      <c r="AT29" s="11">
        <v>0</v>
      </c>
      <c r="AU29" s="10">
        <v>22</v>
      </c>
      <c r="AV29" s="15" t="s">
        <v>44</v>
      </c>
      <c r="AW29" s="11">
        <v>129</v>
      </c>
      <c r="AX29" s="32">
        <f t="shared" si="13"/>
        <v>2.4031007751937983</v>
      </c>
      <c r="AY29" s="11">
        <v>310</v>
      </c>
      <c r="AZ29" s="11">
        <v>183</v>
      </c>
      <c r="BA29" s="32">
        <f t="shared" si="14"/>
        <v>66.857923497267763</v>
      </c>
      <c r="BB29" s="11">
        <v>12235</v>
      </c>
      <c r="BC29" s="11">
        <v>216</v>
      </c>
      <c r="BD29" s="32">
        <f t="shared" si="15"/>
        <v>11.111111111111111</v>
      </c>
      <c r="BE29" s="11">
        <v>2400</v>
      </c>
      <c r="BF29" s="11">
        <v>185</v>
      </c>
      <c r="BG29" s="32">
        <f t="shared" si="16"/>
        <v>3.2432432432432434</v>
      </c>
      <c r="BH29" s="11">
        <v>600</v>
      </c>
      <c r="BI29" s="11">
        <v>208</v>
      </c>
      <c r="BJ29" s="32">
        <f t="shared" si="17"/>
        <v>21.78846153846154</v>
      </c>
      <c r="BK29" s="11">
        <v>4532</v>
      </c>
      <c r="BL29" s="11">
        <v>2</v>
      </c>
      <c r="BM29" s="32">
        <f t="shared" si="26"/>
        <v>400</v>
      </c>
      <c r="BN29" s="11">
        <v>800</v>
      </c>
      <c r="BO29" s="10">
        <v>22</v>
      </c>
      <c r="BP29" s="15" t="s">
        <v>44</v>
      </c>
      <c r="BQ29" s="11">
        <v>12</v>
      </c>
      <c r="BR29" s="32">
        <f t="shared" si="18"/>
        <v>10</v>
      </c>
      <c r="BS29" s="11">
        <v>120</v>
      </c>
      <c r="BT29" s="11">
        <v>20</v>
      </c>
      <c r="BU29" s="32">
        <f t="shared" si="19"/>
        <v>8.5</v>
      </c>
      <c r="BV29" s="11">
        <v>170</v>
      </c>
      <c r="BW29" s="11">
        <v>0</v>
      </c>
      <c r="BX29" s="32">
        <v>0</v>
      </c>
      <c r="BY29" s="11">
        <v>0</v>
      </c>
      <c r="BZ29" s="98">
        <f t="shared" si="21"/>
        <v>1963.8</v>
      </c>
      <c r="CA29" s="35">
        <f t="shared" si="22"/>
        <v>16.778185151237398</v>
      </c>
      <c r="CB29" s="12">
        <f t="shared" si="0"/>
        <v>32949</v>
      </c>
      <c r="CD29" s="154"/>
      <c r="CE29" s="155">
        <f t="shared" si="23"/>
        <v>643</v>
      </c>
      <c r="CF29" s="37">
        <f t="shared" si="24"/>
        <v>8622</v>
      </c>
      <c r="CG29" s="37"/>
      <c r="CH29" s="156"/>
      <c r="CI29" s="37"/>
    </row>
    <row r="30" spans="1:89" ht="15.75" x14ac:dyDescent="0.25">
      <c r="A30" s="15"/>
      <c r="B30" s="102" t="s">
        <v>45</v>
      </c>
      <c r="C30" s="33">
        <f>SUM(C8:C29)</f>
        <v>34738</v>
      </c>
      <c r="D30" s="32">
        <f t="shared" si="1"/>
        <v>25.8462202775059</v>
      </c>
      <c r="E30" s="30">
        <f>SUM(E8:E29)</f>
        <v>897846</v>
      </c>
      <c r="F30" s="30">
        <f>SUM(F8:F29)</f>
        <v>32010</v>
      </c>
      <c r="G30" s="32">
        <f t="shared" si="2"/>
        <v>24.37207122774133</v>
      </c>
      <c r="H30" s="30">
        <f t="shared" ref="H30:BS30" si="27">SUM(H8:H29)</f>
        <v>780150</v>
      </c>
      <c r="I30" s="30">
        <f t="shared" si="27"/>
        <v>30115</v>
      </c>
      <c r="J30" s="32">
        <f t="shared" si="3"/>
        <v>21.369682882284575</v>
      </c>
      <c r="K30" s="30">
        <f t="shared" si="27"/>
        <v>643548</v>
      </c>
      <c r="L30" s="30">
        <f t="shared" si="27"/>
        <v>58.3</v>
      </c>
      <c r="M30" s="32">
        <f t="shared" si="4"/>
        <v>121.38936535162951</v>
      </c>
      <c r="N30" s="30">
        <f t="shared" si="27"/>
        <v>7077</v>
      </c>
      <c r="O30" s="30">
        <f t="shared" si="27"/>
        <v>33080</v>
      </c>
      <c r="P30" s="32">
        <f t="shared" si="5"/>
        <v>17.190386940749697</v>
      </c>
      <c r="Q30" s="30">
        <f t="shared" si="27"/>
        <v>568658</v>
      </c>
      <c r="R30" s="30">
        <f t="shared" si="27"/>
        <v>28972</v>
      </c>
      <c r="S30" s="32">
        <f t="shared" si="6"/>
        <v>16.133404666574624</v>
      </c>
      <c r="T30" s="30">
        <f t="shared" si="27"/>
        <v>467417</v>
      </c>
      <c r="U30" s="30">
        <f t="shared" si="27"/>
        <v>21572</v>
      </c>
      <c r="V30" s="32">
        <f t="shared" si="7"/>
        <v>17.774893380307805</v>
      </c>
      <c r="W30" s="30">
        <f t="shared" si="27"/>
        <v>383440</v>
      </c>
      <c r="X30" s="30"/>
      <c r="Y30" s="15" t="s">
        <v>45</v>
      </c>
      <c r="Z30" s="103">
        <f t="shared" si="27"/>
        <v>43615</v>
      </c>
      <c r="AA30" s="32">
        <f t="shared" si="8"/>
        <v>21.360586954029579</v>
      </c>
      <c r="AB30" s="30">
        <f t="shared" si="27"/>
        <v>931642</v>
      </c>
      <c r="AC30" s="30">
        <f t="shared" si="27"/>
        <v>15944</v>
      </c>
      <c r="AD30" s="32">
        <f t="shared" si="25"/>
        <v>7.7000752634219767</v>
      </c>
      <c r="AE30" s="30">
        <f t="shared" si="27"/>
        <v>122770</v>
      </c>
      <c r="AF30" s="103">
        <f t="shared" si="27"/>
        <v>4430</v>
      </c>
      <c r="AG30" s="32">
        <f t="shared" si="9"/>
        <v>8.1708803611738148</v>
      </c>
      <c r="AH30" s="30">
        <f t="shared" si="27"/>
        <v>36197</v>
      </c>
      <c r="AI30" s="103">
        <f t="shared" si="27"/>
        <v>71.8</v>
      </c>
      <c r="AJ30" s="32">
        <f t="shared" si="10"/>
        <v>77.688022284122567</v>
      </c>
      <c r="AK30" s="30">
        <f t="shared" si="27"/>
        <v>5578</v>
      </c>
      <c r="AL30" s="103">
        <f t="shared" si="27"/>
        <v>24334</v>
      </c>
      <c r="AM30" s="32">
        <f t="shared" si="11"/>
        <v>9.9223308950439719</v>
      </c>
      <c r="AN30" s="30">
        <f t="shared" si="27"/>
        <v>241450</v>
      </c>
      <c r="AO30" s="30">
        <f t="shared" si="27"/>
        <v>16994</v>
      </c>
      <c r="AP30" s="32">
        <f t="shared" si="12"/>
        <v>19.651053312933978</v>
      </c>
      <c r="AQ30" s="30">
        <f t="shared" si="27"/>
        <v>333950</v>
      </c>
      <c r="AR30" s="103">
        <f t="shared" si="27"/>
        <v>878</v>
      </c>
      <c r="AS30" s="32">
        <f>AT30/AR30</f>
        <v>9.5</v>
      </c>
      <c r="AT30" s="30">
        <f t="shared" si="27"/>
        <v>8341</v>
      </c>
      <c r="AU30" s="30"/>
      <c r="AV30" s="15" t="s">
        <v>45</v>
      </c>
      <c r="AW30" s="30">
        <f t="shared" si="27"/>
        <v>15586</v>
      </c>
      <c r="AX30" s="32">
        <f t="shared" si="13"/>
        <v>9.2825612729372509</v>
      </c>
      <c r="AY30" s="30">
        <f t="shared" si="27"/>
        <v>144678</v>
      </c>
      <c r="AZ30" s="30">
        <f t="shared" si="27"/>
        <v>39947</v>
      </c>
      <c r="BA30" s="32">
        <f t="shared" si="14"/>
        <v>11.785215410418806</v>
      </c>
      <c r="BB30" s="30">
        <f t="shared" si="27"/>
        <v>470784</v>
      </c>
      <c r="BC30" s="30">
        <f t="shared" si="27"/>
        <v>24959</v>
      </c>
      <c r="BD30" s="32">
        <f t="shared" si="15"/>
        <v>15.36347610080532</v>
      </c>
      <c r="BE30" s="30">
        <f t="shared" si="27"/>
        <v>383457</v>
      </c>
      <c r="BF30" s="30">
        <f t="shared" si="27"/>
        <v>14616</v>
      </c>
      <c r="BG30" s="32">
        <f t="shared" si="16"/>
        <v>13.243363437328954</v>
      </c>
      <c r="BH30" s="30">
        <f t="shared" si="27"/>
        <v>193565</v>
      </c>
      <c r="BI30" s="103">
        <f t="shared" si="27"/>
        <v>16842</v>
      </c>
      <c r="BJ30" s="32">
        <f t="shared" si="17"/>
        <v>12.686023037643984</v>
      </c>
      <c r="BK30" s="30">
        <f t="shared" si="27"/>
        <v>213658</v>
      </c>
      <c r="BL30" s="103">
        <f t="shared" si="27"/>
        <v>482.19999999999993</v>
      </c>
      <c r="BM30" s="32">
        <f t="shared" si="26"/>
        <v>73.633347158855258</v>
      </c>
      <c r="BN30" s="30">
        <f t="shared" si="27"/>
        <v>35506</v>
      </c>
      <c r="BO30" s="30"/>
      <c r="BP30" s="15" t="s">
        <v>45</v>
      </c>
      <c r="BQ30" s="30">
        <f t="shared" si="27"/>
        <v>3454</v>
      </c>
      <c r="BR30" s="32">
        <f t="shared" si="18"/>
        <v>14.811812391430227</v>
      </c>
      <c r="BS30" s="30">
        <f t="shared" si="27"/>
        <v>51160</v>
      </c>
      <c r="BT30" s="30">
        <f t="shared" ref="BT30:BW30" si="28">SUM(BT8:BT29)</f>
        <v>7482</v>
      </c>
      <c r="BU30" s="32">
        <f t="shared" si="19"/>
        <v>8.118016573108795</v>
      </c>
      <c r="BV30" s="30">
        <f t="shared" si="28"/>
        <v>60739</v>
      </c>
      <c r="BW30" s="30">
        <f t="shared" si="28"/>
        <v>33418</v>
      </c>
      <c r="BX30" s="32">
        <f t="shared" si="20"/>
        <v>9.6773894308456523</v>
      </c>
      <c r="BY30" s="30">
        <f>SUM(BY8:BY29)</f>
        <v>323399</v>
      </c>
      <c r="BZ30" s="38">
        <f t="shared" ref="BZ30" si="29">SUM(BZ8:BZ29)</f>
        <v>443598.30000000005</v>
      </c>
      <c r="CA30" s="35">
        <f t="shared" si="22"/>
        <v>16.467623974212703</v>
      </c>
      <c r="CB30" s="12">
        <f t="shared" si="0"/>
        <v>7305010</v>
      </c>
      <c r="CD30" s="160"/>
      <c r="CE30" s="155">
        <f t="shared" si="23"/>
        <v>67835.199999999997</v>
      </c>
      <c r="CF30" s="37">
        <f t="shared" si="24"/>
        <v>938085</v>
      </c>
      <c r="CG30" s="37"/>
      <c r="CH30" s="156"/>
      <c r="CI30" s="37"/>
      <c r="CK30" s="152"/>
    </row>
    <row r="31" spans="1:89" x14ac:dyDescent="0.25">
      <c r="AF31" s="104"/>
      <c r="AI31" s="104"/>
      <c r="AL31" s="104"/>
      <c r="AR31" s="104"/>
      <c r="BI31" s="104"/>
      <c r="BL31" s="104"/>
    </row>
  </sheetData>
  <mergeCells count="70">
    <mergeCell ref="A1:W1"/>
    <mergeCell ref="X1:AT1"/>
    <mergeCell ref="AU1:BN1"/>
    <mergeCell ref="BO1:CB1"/>
    <mergeCell ref="T2:W2"/>
    <mergeCell ref="AQ2:AT2"/>
    <mergeCell ref="BK2:BN2"/>
    <mergeCell ref="BY2:CB2"/>
    <mergeCell ref="T3:W3"/>
    <mergeCell ref="AQ3:AT3"/>
    <mergeCell ref="BK3:BN3"/>
    <mergeCell ref="BY3:CB3"/>
    <mergeCell ref="T4:W4"/>
    <mergeCell ref="AQ4:AT4"/>
    <mergeCell ref="BK4:BN4"/>
    <mergeCell ref="BY4:CB4"/>
    <mergeCell ref="L5:N5"/>
    <mergeCell ref="C6:E6"/>
    <mergeCell ref="F6:H6"/>
    <mergeCell ref="I6:K6"/>
    <mergeCell ref="L6:N6"/>
    <mergeCell ref="A5:A7"/>
    <mergeCell ref="B5:B7"/>
    <mergeCell ref="C5:E5"/>
    <mergeCell ref="F5:H5"/>
    <mergeCell ref="I5:K5"/>
    <mergeCell ref="Z5:AB5"/>
    <mergeCell ref="O6:Q6"/>
    <mergeCell ref="R6:T6"/>
    <mergeCell ref="U6:W6"/>
    <mergeCell ref="Z6:AB6"/>
    <mergeCell ref="O5:Q5"/>
    <mergeCell ref="R5:T5"/>
    <mergeCell ref="U5:W5"/>
    <mergeCell ref="X5:X7"/>
    <mergeCell ref="Y5:Y7"/>
    <mergeCell ref="AW5:AY5"/>
    <mergeCell ref="AZ5:BB5"/>
    <mergeCell ref="BC5:BE5"/>
    <mergeCell ref="BF5:BH5"/>
    <mergeCell ref="BI5:BK5"/>
    <mergeCell ref="AF5:AH5"/>
    <mergeCell ref="AI5:AK5"/>
    <mergeCell ref="AL5:AN5"/>
    <mergeCell ref="AO5:AQ5"/>
    <mergeCell ref="AR5:AT5"/>
    <mergeCell ref="BQ5:BS5"/>
    <mergeCell ref="BT5:BV5"/>
    <mergeCell ref="BW5:BY5"/>
    <mergeCell ref="BZ5:CB5"/>
    <mergeCell ref="BQ6:BS6"/>
    <mergeCell ref="BT6:BV6"/>
    <mergeCell ref="BW6:BY6"/>
    <mergeCell ref="BZ6:CB6"/>
    <mergeCell ref="BO5:BO7"/>
    <mergeCell ref="BP5:BP7"/>
    <mergeCell ref="BL6:BN6"/>
    <mergeCell ref="AC6:AE6"/>
    <mergeCell ref="AF6:AH6"/>
    <mergeCell ref="AI6:AK6"/>
    <mergeCell ref="AL6:AN6"/>
    <mergeCell ref="AO6:AQ6"/>
    <mergeCell ref="AR6:AT6"/>
    <mergeCell ref="AW6:AY6"/>
    <mergeCell ref="AZ6:BB6"/>
    <mergeCell ref="BC6:BE6"/>
    <mergeCell ref="BF6:BH6"/>
    <mergeCell ref="BI6:BK6"/>
    <mergeCell ref="BL5:BN5"/>
    <mergeCell ref="AC5:AE5"/>
  </mergeCells>
  <conditionalFormatting sqref="AT22">
    <cfRule type="cellIs" dxfId="0" priority="1" stopIfTrue="1" operator="lessThan">
      <formula>200</formula>
    </cfRule>
  </conditionalFormatting>
  <pageMargins left="0.7" right="0.7" top="0.75" bottom="0.75" header="0.3" footer="0.3"/>
  <pageSetup paperSize="5" scale="85" fitToWidth="0" orientation="landscape" verticalDpi="0" r:id="rId1"/>
  <colBreaks count="4" manualBreakCount="4">
    <brk id="23" max="30" man="1"/>
    <brk id="46" max="30" man="1"/>
    <brk id="66" max="30" man="1"/>
    <brk id="8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opLeftCell="A16" zoomScaleNormal="100" workbookViewId="0">
      <selection activeCell="R31" sqref="R31"/>
    </sheetView>
  </sheetViews>
  <sheetFormatPr defaultRowHeight="15" x14ac:dyDescent="0.25"/>
  <cols>
    <col min="1" max="1" width="3.42578125" customWidth="1"/>
    <col min="2" max="2" width="10.140625" customWidth="1"/>
    <col min="3" max="3" width="3.7109375" customWidth="1"/>
    <col min="4" max="4" width="6" customWidth="1"/>
    <col min="5" max="5" width="5.140625" customWidth="1"/>
    <col min="6" max="6" width="4.85546875" customWidth="1"/>
    <col min="7" max="7" width="7" customWidth="1"/>
    <col min="8" max="8" width="7.5703125" customWidth="1"/>
    <col min="9" max="9" width="6.140625" customWidth="1"/>
    <col min="10" max="10" width="6.7109375" customWidth="1"/>
    <col min="11" max="11" width="7.7109375" customWidth="1"/>
    <col min="12" max="12" width="4.85546875" customWidth="1"/>
    <col min="13" max="13" width="6" customWidth="1"/>
    <col min="14" max="14" width="4.85546875" customWidth="1"/>
    <col min="15" max="15" width="6.5703125" customWidth="1"/>
    <col min="16" max="16" width="5.5703125" customWidth="1"/>
    <col min="17" max="17" width="6" customWidth="1"/>
    <col min="18" max="18" width="6.28515625" customWidth="1"/>
    <col min="19" max="19" width="5.7109375" customWidth="1"/>
    <col min="20" max="20" width="6.28515625" customWidth="1"/>
    <col min="21" max="21" width="4.85546875" customWidth="1"/>
    <col min="22" max="22" width="6" customWidth="1"/>
    <col min="23" max="23" width="6.7109375" customWidth="1"/>
    <col min="24" max="24" width="6.42578125" customWidth="1"/>
    <col min="25" max="25" width="7.28515625" customWidth="1"/>
    <col min="26" max="26" width="7.5703125" customWidth="1"/>
  </cols>
  <sheetData>
    <row r="1" spans="1:26" ht="18.75" x14ac:dyDescent="0.25">
      <c r="A1" s="189" t="s">
        <v>158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</row>
    <row r="2" spans="1:26" ht="15.75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 ht="1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49"/>
      <c r="L3" s="197" t="s">
        <v>46</v>
      </c>
      <c r="M3" s="197"/>
      <c r="N3" s="197"/>
      <c r="O3" s="197"/>
      <c r="P3" s="197"/>
      <c r="Q3" s="197"/>
      <c r="R3" s="197"/>
      <c r="S3" s="49"/>
      <c r="T3" s="49"/>
      <c r="U3" s="49"/>
      <c r="V3" s="49"/>
      <c r="W3" s="47"/>
      <c r="X3" s="39"/>
      <c r="Y3" s="39"/>
      <c r="Z3" s="39"/>
    </row>
    <row r="4" spans="1:26" ht="1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49"/>
      <c r="L4" s="197" t="s">
        <v>47</v>
      </c>
      <c r="M4" s="197"/>
      <c r="N4" s="197"/>
      <c r="O4" s="197"/>
      <c r="P4" s="197"/>
      <c r="Q4" s="197"/>
      <c r="R4" s="197"/>
      <c r="S4" s="39"/>
      <c r="T4" s="48"/>
      <c r="U4" s="48"/>
      <c r="V4" s="48"/>
      <c r="W4" s="48"/>
      <c r="X4" s="39"/>
      <c r="Y4" s="39"/>
      <c r="Z4" s="39"/>
    </row>
    <row r="5" spans="1:26" ht="15.75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49"/>
      <c r="L5" s="197" t="s">
        <v>90</v>
      </c>
      <c r="M5" s="197"/>
      <c r="N5" s="197"/>
      <c r="O5" s="197"/>
      <c r="P5" s="197"/>
      <c r="Q5" s="197"/>
      <c r="R5" s="197"/>
      <c r="S5" s="39"/>
      <c r="T5" s="48"/>
      <c r="U5" s="48"/>
      <c r="V5" s="48"/>
      <c r="W5" s="48"/>
      <c r="X5" s="39"/>
      <c r="Y5" s="39"/>
      <c r="Z5" s="39"/>
    </row>
    <row r="6" spans="1:26" ht="15.75" x14ac:dyDescent="0.25">
      <c r="A6" s="190" t="s">
        <v>82</v>
      </c>
      <c r="B6" s="190" t="s">
        <v>3</v>
      </c>
      <c r="C6" s="193" t="s">
        <v>83</v>
      </c>
      <c r="D6" s="193"/>
      <c r="E6" s="193"/>
      <c r="F6" s="193" t="s">
        <v>84</v>
      </c>
      <c r="G6" s="193"/>
      <c r="H6" s="193"/>
      <c r="I6" s="193" t="s">
        <v>85</v>
      </c>
      <c r="J6" s="193"/>
      <c r="K6" s="193"/>
      <c r="L6" s="193" t="s">
        <v>86</v>
      </c>
      <c r="M6" s="193"/>
      <c r="N6" s="193"/>
      <c r="O6" s="193" t="s">
        <v>87</v>
      </c>
      <c r="P6" s="193"/>
      <c r="Q6" s="193"/>
      <c r="R6" s="193" t="s">
        <v>88</v>
      </c>
      <c r="S6" s="193"/>
      <c r="T6" s="193"/>
      <c r="U6" s="193" t="s">
        <v>71</v>
      </c>
      <c r="V6" s="193"/>
      <c r="W6" s="193"/>
      <c r="X6" s="193" t="s">
        <v>72</v>
      </c>
      <c r="Y6" s="193"/>
      <c r="Z6" s="193"/>
    </row>
    <row r="7" spans="1:26" ht="15.75" x14ac:dyDescent="0.25">
      <c r="A7" s="191"/>
      <c r="B7" s="191"/>
      <c r="C7" s="194">
        <v>1</v>
      </c>
      <c r="D7" s="195"/>
      <c r="E7" s="196"/>
      <c r="F7" s="194">
        <v>2</v>
      </c>
      <c r="G7" s="195"/>
      <c r="H7" s="196"/>
      <c r="I7" s="194">
        <v>3</v>
      </c>
      <c r="J7" s="195"/>
      <c r="K7" s="196"/>
      <c r="L7" s="194">
        <v>4</v>
      </c>
      <c r="M7" s="195"/>
      <c r="N7" s="196"/>
      <c r="O7" s="194">
        <v>5</v>
      </c>
      <c r="P7" s="195"/>
      <c r="Q7" s="196"/>
      <c r="R7" s="194">
        <v>6</v>
      </c>
      <c r="S7" s="195"/>
      <c r="T7" s="196"/>
      <c r="U7" s="194">
        <v>7</v>
      </c>
      <c r="V7" s="195"/>
      <c r="W7" s="196"/>
      <c r="X7" s="194">
        <v>8</v>
      </c>
      <c r="Y7" s="195"/>
      <c r="Z7" s="196"/>
    </row>
    <row r="8" spans="1:26" ht="15.75" x14ac:dyDescent="0.25">
      <c r="A8" s="192"/>
      <c r="B8" s="192"/>
      <c r="C8" s="40" t="s">
        <v>79</v>
      </c>
      <c r="D8" s="40" t="s">
        <v>81</v>
      </c>
      <c r="E8" s="40" t="s">
        <v>80</v>
      </c>
      <c r="F8" s="40" t="s">
        <v>79</v>
      </c>
      <c r="G8" s="40" t="s">
        <v>81</v>
      </c>
      <c r="H8" s="40" t="s">
        <v>80</v>
      </c>
      <c r="I8" s="40" t="s">
        <v>79</v>
      </c>
      <c r="J8" s="40" t="s">
        <v>81</v>
      </c>
      <c r="K8" s="40" t="s">
        <v>80</v>
      </c>
      <c r="L8" s="40" t="s">
        <v>79</v>
      </c>
      <c r="M8" s="40" t="s">
        <v>81</v>
      </c>
      <c r="N8" s="40" t="s">
        <v>80</v>
      </c>
      <c r="O8" s="40" t="s">
        <v>79</v>
      </c>
      <c r="P8" s="40" t="s">
        <v>81</v>
      </c>
      <c r="Q8" s="40" t="s">
        <v>80</v>
      </c>
      <c r="R8" s="40" t="s">
        <v>79</v>
      </c>
      <c r="S8" s="40" t="s">
        <v>81</v>
      </c>
      <c r="T8" s="40" t="s">
        <v>80</v>
      </c>
      <c r="U8" s="40" t="s">
        <v>79</v>
      </c>
      <c r="V8" s="51" t="s">
        <v>81</v>
      </c>
      <c r="W8" s="40" t="s">
        <v>80</v>
      </c>
      <c r="X8" s="40" t="s">
        <v>79</v>
      </c>
      <c r="Y8" s="40" t="s">
        <v>81</v>
      </c>
      <c r="Z8" s="40" t="s">
        <v>80</v>
      </c>
    </row>
    <row r="9" spans="1:26" ht="15" customHeight="1" x14ac:dyDescent="0.25">
      <c r="A9" s="41">
        <v>1</v>
      </c>
      <c r="B9" s="44" t="s">
        <v>23</v>
      </c>
      <c r="C9" s="42">
        <v>82</v>
      </c>
      <c r="D9" s="50">
        <f>E9/C9</f>
        <v>7.9878048780487809</v>
      </c>
      <c r="E9" s="42">
        <v>655</v>
      </c>
      <c r="F9" s="42">
        <v>96</v>
      </c>
      <c r="G9" s="50">
        <f>H9/F9</f>
        <v>15.760416666666666</v>
      </c>
      <c r="H9" s="42">
        <v>1513</v>
      </c>
      <c r="I9" s="42">
        <v>45</v>
      </c>
      <c r="J9" s="50">
        <f>K9/I9</f>
        <v>16</v>
      </c>
      <c r="K9" s="42">
        <v>720</v>
      </c>
      <c r="L9" s="42">
        <v>0</v>
      </c>
      <c r="M9" s="50">
        <v>0</v>
      </c>
      <c r="N9" s="42">
        <v>0</v>
      </c>
      <c r="O9" s="42">
        <v>14</v>
      </c>
      <c r="P9" s="50">
        <f>Q9/O9</f>
        <v>2.5</v>
      </c>
      <c r="Q9" s="42">
        <v>35</v>
      </c>
      <c r="R9" s="42">
        <v>47</v>
      </c>
      <c r="S9" s="50">
        <f>T9/R9</f>
        <v>0.74468085106382975</v>
      </c>
      <c r="T9" s="42">
        <v>35</v>
      </c>
      <c r="U9" s="42">
        <v>8</v>
      </c>
      <c r="V9" s="50">
        <f>W9/U9</f>
        <v>1.125</v>
      </c>
      <c r="W9" s="42">
        <v>9</v>
      </c>
      <c r="X9" s="42">
        <f t="shared" ref="X9:X30" si="0">C9+F9+I9+L9+O9+R9+U9</f>
        <v>292</v>
      </c>
      <c r="Y9" s="50">
        <f>Z9/X9</f>
        <v>10.16095890410959</v>
      </c>
      <c r="Z9" s="42">
        <f>E9+H9+K9+N9+Q9+T9+W9</f>
        <v>2967</v>
      </c>
    </row>
    <row r="10" spans="1:26" ht="15" customHeight="1" x14ac:dyDescent="0.25">
      <c r="A10" s="41">
        <v>2</v>
      </c>
      <c r="B10" s="44" t="s">
        <v>24</v>
      </c>
      <c r="C10" s="42">
        <v>0</v>
      </c>
      <c r="D10" s="50">
        <v>0</v>
      </c>
      <c r="E10" s="42">
        <v>0</v>
      </c>
      <c r="F10" s="42">
        <v>20</v>
      </c>
      <c r="G10" s="50">
        <f>H10/F10</f>
        <v>6</v>
      </c>
      <c r="H10" s="42">
        <v>120</v>
      </c>
      <c r="I10" s="42">
        <v>82</v>
      </c>
      <c r="J10" s="50">
        <f t="shared" ref="J10:J31" si="1">K10/I10</f>
        <v>10</v>
      </c>
      <c r="K10" s="42">
        <v>820</v>
      </c>
      <c r="L10" s="42">
        <v>0</v>
      </c>
      <c r="M10" s="50">
        <v>0</v>
      </c>
      <c r="N10" s="42">
        <v>0</v>
      </c>
      <c r="O10" s="42">
        <v>0</v>
      </c>
      <c r="P10" s="50">
        <v>0</v>
      </c>
      <c r="Q10" s="42">
        <v>0</v>
      </c>
      <c r="R10" s="42">
        <v>0</v>
      </c>
      <c r="S10" s="50">
        <v>0</v>
      </c>
      <c r="T10" s="42">
        <v>0</v>
      </c>
      <c r="U10" s="42">
        <v>14</v>
      </c>
      <c r="V10" s="50">
        <f>W10/U10</f>
        <v>5</v>
      </c>
      <c r="W10" s="42">
        <v>70</v>
      </c>
      <c r="X10" s="42">
        <f t="shared" si="0"/>
        <v>116</v>
      </c>
      <c r="Y10" s="50">
        <f t="shared" ref="Y10:Y31" si="2">Z10/X10</f>
        <v>8.7068965517241388</v>
      </c>
      <c r="Z10" s="42">
        <f t="shared" ref="Z10:Z27" si="3">E10+H10+K10+N10+Q10+T10+W10</f>
        <v>1010</v>
      </c>
    </row>
    <row r="11" spans="1:26" ht="15" customHeight="1" x14ac:dyDescent="0.25">
      <c r="A11" s="41">
        <v>3</v>
      </c>
      <c r="B11" s="44" t="s">
        <v>25</v>
      </c>
      <c r="C11" s="42">
        <v>0</v>
      </c>
      <c r="D11" s="50">
        <v>0</v>
      </c>
      <c r="E11" s="42">
        <v>0</v>
      </c>
      <c r="F11" s="42">
        <v>610</v>
      </c>
      <c r="G11" s="50">
        <f>H11/F11</f>
        <v>11.311475409836065</v>
      </c>
      <c r="H11" s="42">
        <v>6900</v>
      </c>
      <c r="I11" s="42">
        <v>400</v>
      </c>
      <c r="J11" s="50">
        <f t="shared" si="1"/>
        <v>18.675000000000001</v>
      </c>
      <c r="K11" s="42">
        <v>7470</v>
      </c>
      <c r="L11" s="42">
        <v>2</v>
      </c>
      <c r="M11" s="50">
        <f>N11/L11</f>
        <v>3.5</v>
      </c>
      <c r="N11" s="42">
        <v>7</v>
      </c>
      <c r="O11" s="42">
        <v>303</v>
      </c>
      <c r="P11" s="50">
        <f t="shared" ref="P11:P31" si="4">Q11/O11</f>
        <v>2.1452145214521452</v>
      </c>
      <c r="Q11" s="42">
        <v>650</v>
      </c>
      <c r="R11" s="42">
        <v>240</v>
      </c>
      <c r="S11" s="50">
        <f t="shared" ref="S11:S31" si="5">T11/R11</f>
        <v>8.4166666666666661</v>
      </c>
      <c r="T11" s="42">
        <v>2020</v>
      </c>
      <c r="U11" s="42">
        <v>32</v>
      </c>
      <c r="V11" s="50">
        <f>W11/U11</f>
        <v>4.53125</v>
      </c>
      <c r="W11" s="42">
        <v>145</v>
      </c>
      <c r="X11" s="42">
        <f t="shared" si="0"/>
        <v>1587</v>
      </c>
      <c r="Y11" s="50">
        <f t="shared" si="2"/>
        <v>10.833018273471959</v>
      </c>
      <c r="Z11" s="42">
        <f t="shared" si="3"/>
        <v>17192</v>
      </c>
    </row>
    <row r="12" spans="1:26" ht="15" customHeight="1" x14ac:dyDescent="0.25">
      <c r="A12" s="41">
        <v>4</v>
      </c>
      <c r="B12" s="44" t="s">
        <v>26</v>
      </c>
      <c r="C12" s="42">
        <v>0</v>
      </c>
      <c r="D12" s="50">
        <v>0</v>
      </c>
      <c r="E12" s="42">
        <v>0</v>
      </c>
      <c r="F12" s="42">
        <v>20</v>
      </c>
      <c r="G12" s="50">
        <f>H12/F12</f>
        <v>2.8</v>
      </c>
      <c r="H12" s="42">
        <v>56</v>
      </c>
      <c r="I12" s="42">
        <v>82</v>
      </c>
      <c r="J12" s="50">
        <f t="shared" si="1"/>
        <v>7.1951219512195124</v>
      </c>
      <c r="K12" s="42">
        <v>590</v>
      </c>
      <c r="L12" s="42">
        <v>0</v>
      </c>
      <c r="M12" s="50">
        <v>0</v>
      </c>
      <c r="N12" s="42">
        <v>0</v>
      </c>
      <c r="O12" s="42">
        <v>0</v>
      </c>
      <c r="P12" s="50">
        <v>0</v>
      </c>
      <c r="Q12" s="42">
        <v>0</v>
      </c>
      <c r="R12" s="42">
        <v>0</v>
      </c>
      <c r="S12" s="50">
        <v>0</v>
      </c>
      <c r="T12" s="42">
        <v>0</v>
      </c>
      <c r="U12" s="42">
        <v>14</v>
      </c>
      <c r="V12" s="50">
        <f>W12/U12</f>
        <v>7.1428571428571425E-2</v>
      </c>
      <c r="W12" s="42">
        <v>1</v>
      </c>
      <c r="X12" s="42">
        <f t="shared" si="0"/>
        <v>116</v>
      </c>
      <c r="Y12" s="50">
        <f t="shared" si="2"/>
        <v>5.5775862068965516</v>
      </c>
      <c r="Z12" s="42">
        <f t="shared" si="3"/>
        <v>647</v>
      </c>
    </row>
    <row r="13" spans="1:26" ht="15" customHeight="1" x14ac:dyDescent="0.25">
      <c r="A13" s="41">
        <v>5</v>
      </c>
      <c r="B13" s="44" t="s">
        <v>27</v>
      </c>
      <c r="C13" s="42">
        <v>0</v>
      </c>
      <c r="D13" s="50">
        <v>0</v>
      </c>
      <c r="E13" s="42">
        <v>0</v>
      </c>
      <c r="F13" s="42">
        <v>0</v>
      </c>
      <c r="G13" s="50">
        <v>0</v>
      </c>
      <c r="H13" s="42">
        <v>0</v>
      </c>
      <c r="I13" s="42">
        <v>220</v>
      </c>
      <c r="J13" s="50">
        <f t="shared" si="1"/>
        <v>10.136363636363637</v>
      </c>
      <c r="K13" s="42">
        <v>2230</v>
      </c>
      <c r="L13" s="42">
        <v>0</v>
      </c>
      <c r="M13" s="50">
        <v>0</v>
      </c>
      <c r="N13" s="42">
        <v>0</v>
      </c>
      <c r="O13" s="42">
        <v>110</v>
      </c>
      <c r="P13" s="50">
        <f t="shared" si="4"/>
        <v>2.7272727272727271</v>
      </c>
      <c r="Q13" s="42">
        <v>300</v>
      </c>
      <c r="R13" s="42">
        <v>150</v>
      </c>
      <c r="S13" s="50">
        <f t="shared" si="5"/>
        <v>3.6666666666666665</v>
      </c>
      <c r="T13" s="42">
        <v>550</v>
      </c>
      <c r="U13" s="42">
        <v>0</v>
      </c>
      <c r="V13" s="50">
        <v>0</v>
      </c>
      <c r="W13" s="42">
        <v>0</v>
      </c>
      <c r="X13" s="42">
        <f t="shared" si="0"/>
        <v>480</v>
      </c>
      <c r="Y13" s="50">
        <f t="shared" si="2"/>
        <v>6.416666666666667</v>
      </c>
      <c r="Z13" s="42">
        <f t="shared" si="3"/>
        <v>3080</v>
      </c>
    </row>
    <row r="14" spans="1:26" ht="15" customHeight="1" x14ac:dyDescent="0.25">
      <c r="A14" s="41">
        <v>6</v>
      </c>
      <c r="B14" s="44" t="s">
        <v>28</v>
      </c>
      <c r="C14" s="42">
        <v>0</v>
      </c>
      <c r="D14" s="50">
        <v>0</v>
      </c>
      <c r="E14" s="42">
        <v>0</v>
      </c>
      <c r="F14" s="42">
        <v>35</v>
      </c>
      <c r="G14" s="50">
        <f>H14/F14</f>
        <v>15.028571428571428</v>
      </c>
      <c r="H14" s="42">
        <v>526</v>
      </c>
      <c r="I14" s="42">
        <v>1129</v>
      </c>
      <c r="J14" s="50">
        <f t="shared" si="1"/>
        <v>14.372010628875111</v>
      </c>
      <c r="K14" s="42">
        <v>16226</v>
      </c>
      <c r="L14" s="42">
        <v>0</v>
      </c>
      <c r="M14" s="50">
        <v>0</v>
      </c>
      <c r="N14" s="42">
        <v>0</v>
      </c>
      <c r="O14" s="42">
        <v>60</v>
      </c>
      <c r="P14" s="50">
        <f t="shared" si="4"/>
        <v>6.8833333333333337</v>
      </c>
      <c r="Q14" s="42">
        <v>413</v>
      </c>
      <c r="R14" s="42">
        <v>107</v>
      </c>
      <c r="S14" s="50">
        <f t="shared" si="5"/>
        <v>6.8504672897196262</v>
      </c>
      <c r="T14" s="42">
        <v>733</v>
      </c>
      <c r="U14" s="42">
        <v>0</v>
      </c>
      <c r="V14" s="50">
        <v>0</v>
      </c>
      <c r="W14" s="42">
        <v>0</v>
      </c>
      <c r="X14" s="42">
        <f t="shared" si="0"/>
        <v>1331</v>
      </c>
      <c r="Y14" s="50">
        <f t="shared" si="2"/>
        <v>13.447032306536439</v>
      </c>
      <c r="Z14" s="42">
        <f t="shared" si="3"/>
        <v>17898</v>
      </c>
    </row>
    <row r="15" spans="1:26" ht="15" customHeight="1" x14ac:dyDescent="0.25">
      <c r="A15" s="41">
        <v>7</v>
      </c>
      <c r="B15" s="44" t="s">
        <v>29</v>
      </c>
      <c r="C15" s="42">
        <v>0</v>
      </c>
      <c r="D15" s="50">
        <v>0</v>
      </c>
      <c r="E15" s="42">
        <v>0</v>
      </c>
      <c r="F15" s="42">
        <v>100</v>
      </c>
      <c r="G15" s="50">
        <f>H15/F15</f>
        <v>13.9</v>
      </c>
      <c r="H15" s="42">
        <v>1390</v>
      </c>
      <c r="I15" s="42">
        <v>90</v>
      </c>
      <c r="J15" s="50">
        <f t="shared" si="1"/>
        <v>18.155555555555555</v>
      </c>
      <c r="K15" s="42">
        <v>1634</v>
      </c>
      <c r="L15" s="42">
        <v>20</v>
      </c>
      <c r="M15" s="50">
        <f>N15/L15</f>
        <v>0</v>
      </c>
      <c r="N15" s="42">
        <v>0</v>
      </c>
      <c r="O15" s="42">
        <v>177</v>
      </c>
      <c r="P15" s="50">
        <f t="shared" si="4"/>
        <v>5.9322033898305087</v>
      </c>
      <c r="Q15" s="42">
        <v>1050</v>
      </c>
      <c r="R15" s="42">
        <v>71</v>
      </c>
      <c r="S15" s="50">
        <f t="shared" si="5"/>
        <v>7.464788732394366</v>
      </c>
      <c r="T15" s="42">
        <v>530</v>
      </c>
      <c r="U15" s="42">
        <v>125</v>
      </c>
      <c r="V15" s="50">
        <f>W15/U15</f>
        <v>3.84</v>
      </c>
      <c r="W15" s="42">
        <v>480</v>
      </c>
      <c r="X15" s="42">
        <f t="shared" si="0"/>
        <v>583</v>
      </c>
      <c r="Y15" s="50">
        <f t="shared" si="2"/>
        <v>8.7204116638078908</v>
      </c>
      <c r="Z15" s="42">
        <f t="shared" si="3"/>
        <v>5084</v>
      </c>
    </row>
    <row r="16" spans="1:26" ht="15" customHeight="1" x14ac:dyDescent="0.25">
      <c r="A16" s="41">
        <v>8</v>
      </c>
      <c r="B16" s="44" t="s">
        <v>30</v>
      </c>
      <c r="C16" s="42">
        <v>10</v>
      </c>
      <c r="D16" s="50">
        <f>E16/C16</f>
        <v>6.5</v>
      </c>
      <c r="E16" s="42">
        <v>65</v>
      </c>
      <c r="F16" s="42">
        <v>20</v>
      </c>
      <c r="G16" s="50">
        <f>H16/F16</f>
        <v>12</v>
      </c>
      <c r="H16" s="42">
        <v>240</v>
      </c>
      <c r="I16" s="42">
        <v>25</v>
      </c>
      <c r="J16" s="50">
        <f t="shared" si="1"/>
        <v>18.399999999999999</v>
      </c>
      <c r="K16" s="42">
        <v>460</v>
      </c>
      <c r="L16" s="42">
        <v>8</v>
      </c>
      <c r="M16" s="50">
        <f>N16/L16</f>
        <v>2.25</v>
      </c>
      <c r="N16" s="42">
        <v>18</v>
      </c>
      <c r="O16" s="42">
        <v>830</v>
      </c>
      <c r="P16" s="50">
        <f t="shared" si="4"/>
        <v>1.963855421686747</v>
      </c>
      <c r="Q16" s="42">
        <v>1630</v>
      </c>
      <c r="R16" s="42">
        <v>380</v>
      </c>
      <c r="S16" s="50">
        <f t="shared" si="5"/>
        <v>3.5789473684210527</v>
      </c>
      <c r="T16" s="42">
        <v>1360</v>
      </c>
      <c r="U16" s="42">
        <v>65</v>
      </c>
      <c r="V16" s="50">
        <f>W16/U16</f>
        <v>4.615384615384615</v>
      </c>
      <c r="W16" s="42">
        <v>300</v>
      </c>
      <c r="X16" s="42">
        <f t="shared" si="0"/>
        <v>1338</v>
      </c>
      <c r="Y16" s="50">
        <f t="shared" si="2"/>
        <v>3.0440956651718984</v>
      </c>
      <c r="Z16" s="42">
        <f t="shared" si="3"/>
        <v>4073</v>
      </c>
    </row>
    <row r="17" spans="1:26" ht="15" customHeight="1" x14ac:dyDescent="0.25">
      <c r="A17" s="41">
        <v>9</v>
      </c>
      <c r="B17" s="44" t="s">
        <v>31</v>
      </c>
      <c r="C17" s="42">
        <v>0</v>
      </c>
      <c r="D17" s="50">
        <v>0</v>
      </c>
      <c r="E17" s="42">
        <v>0</v>
      </c>
      <c r="F17" s="42">
        <v>0</v>
      </c>
      <c r="G17" s="50">
        <v>0</v>
      </c>
      <c r="H17" s="42">
        <v>0</v>
      </c>
      <c r="I17" s="42">
        <v>0</v>
      </c>
      <c r="J17" s="50">
        <v>0</v>
      </c>
      <c r="K17" s="42">
        <v>0</v>
      </c>
      <c r="L17" s="42">
        <v>0</v>
      </c>
      <c r="M17" s="50">
        <v>0</v>
      </c>
      <c r="N17" s="42">
        <v>0</v>
      </c>
      <c r="O17" s="42">
        <v>0</v>
      </c>
      <c r="P17" s="50">
        <v>0</v>
      </c>
      <c r="Q17" s="42">
        <v>0</v>
      </c>
      <c r="R17" s="42">
        <v>150</v>
      </c>
      <c r="S17" s="50">
        <f t="shared" si="5"/>
        <v>3.2</v>
      </c>
      <c r="T17" s="42">
        <v>480</v>
      </c>
      <c r="U17" s="42">
        <v>5</v>
      </c>
      <c r="V17" s="50">
        <f>W17/U17</f>
        <v>2.4</v>
      </c>
      <c r="W17" s="42">
        <v>12</v>
      </c>
      <c r="X17" s="42">
        <f t="shared" si="0"/>
        <v>155</v>
      </c>
      <c r="Y17" s="50">
        <f t="shared" si="2"/>
        <v>3.1741935483870969</v>
      </c>
      <c r="Z17" s="42">
        <f t="shared" si="3"/>
        <v>492</v>
      </c>
    </row>
    <row r="18" spans="1:26" ht="15" customHeight="1" x14ac:dyDescent="0.25">
      <c r="A18" s="41">
        <v>10</v>
      </c>
      <c r="B18" s="44" t="s">
        <v>32</v>
      </c>
      <c r="C18" s="42">
        <v>0</v>
      </c>
      <c r="D18" s="50">
        <v>0</v>
      </c>
      <c r="E18" s="42">
        <v>0</v>
      </c>
      <c r="F18" s="42">
        <v>0</v>
      </c>
      <c r="G18" s="50">
        <v>0</v>
      </c>
      <c r="H18" s="42">
        <v>0</v>
      </c>
      <c r="I18" s="42">
        <v>120</v>
      </c>
      <c r="J18" s="50">
        <f t="shared" si="1"/>
        <v>16.75</v>
      </c>
      <c r="K18" s="42">
        <v>2010</v>
      </c>
      <c r="L18" s="42">
        <v>0</v>
      </c>
      <c r="M18" s="50">
        <v>0</v>
      </c>
      <c r="N18" s="42">
        <v>0</v>
      </c>
      <c r="O18" s="42">
        <v>270</v>
      </c>
      <c r="P18" s="50">
        <f t="shared" si="4"/>
        <v>3.1851851851851851</v>
      </c>
      <c r="Q18" s="42">
        <v>860</v>
      </c>
      <c r="R18" s="42">
        <v>105</v>
      </c>
      <c r="S18" s="50">
        <f t="shared" si="5"/>
        <v>5.2380952380952381</v>
      </c>
      <c r="T18" s="42">
        <v>550</v>
      </c>
      <c r="U18" s="42">
        <v>0</v>
      </c>
      <c r="V18" s="50">
        <v>0</v>
      </c>
      <c r="W18" s="42">
        <v>0</v>
      </c>
      <c r="X18" s="42">
        <f t="shared" si="0"/>
        <v>495</v>
      </c>
      <c r="Y18" s="50">
        <f t="shared" si="2"/>
        <v>6.9090909090909092</v>
      </c>
      <c r="Z18" s="42">
        <f t="shared" si="3"/>
        <v>3420</v>
      </c>
    </row>
    <row r="19" spans="1:26" ht="15" customHeight="1" x14ac:dyDescent="0.25">
      <c r="A19" s="41">
        <v>11</v>
      </c>
      <c r="B19" s="44" t="s">
        <v>33</v>
      </c>
      <c r="C19" s="42">
        <v>0</v>
      </c>
      <c r="D19" s="50">
        <v>0</v>
      </c>
      <c r="E19" s="42">
        <v>0</v>
      </c>
      <c r="F19" s="42">
        <v>0</v>
      </c>
      <c r="G19" s="50">
        <v>0</v>
      </c>
      <c r="H19" s="42">
        <v>0</v>
      </c>
      <c r="I19" s="42">
        <v>25</v>
      </c>
      <c r="J19" s="50">
        <f t="shared" si="1"/>
        <v>10</v>
      </c>
      <c r="K19" s="42">
        <v>250</v>
      </c>
      <c r="L19" s="42">
        <v>12</v>
      </c>
      <c r="M19" s="50">
        <f>N19/L19</f>
        <v>1.6666666666666667</v>
      </c>
      <c r="N19" s="42">
        <v>20</v>
      </c>
      <c r="O19" s="42">
        <v>27</v>
      </c>
      <c r="P19" s="50">
        <f t="shared" si="4"/>
        <v>4.6296296296296298</v>
      </c>
      <c r="Q19" s="42">
        <v>125</v>
      </c>
      <c r="R19" s="42">
        <v>82</v>
      </c>
      <c r="S19" s="50">
        <f t="shared" si="5"/>
        <v>4.2682926829268295</v>
      </c>
      <c r="T19" s="42">
        <v>350</v>
      </c>
      <c r="U19" s="42">
        <v>0</v>
      </c>
      <c r="V19" s="50">
        <v>0</v>
      </c>
      <c r="W19" s="42">
        <v>0</v>
      </c>
      <c r="X19" s="42">
        <f t="shared" si="0"/>
        <v>146</v>
      </c>
      <c r="Y19" s="50">
        <f t="shared" si="2"/>
        <v>5.102739726027397</v>
      </c>
      <c r="Z19" s="42">
        <f t="shared" si="3"/>
        <v>745</v>
      </c>
    </row>
    <row r="20" spans="1:26" ht="15" customHeight="1" x14ac:dyDescent="0.25">
      <c r="A20" s="41">
        <v>12</v>
      </c>
      <c r="B20" s="44" t="s">
        <v>34</v>
      </c>
      <c r="C20" s="42">
        <v>0</v>
      </c>
      <c r="D20" s="50">
        <v>0</v>
      </c>
      <c r="E20" s="42">
        <v>0</v>
      </c>
      <c r="F20" s="42">
        <v>0</v>
      </c>
      <c r="G20" s="50">
        <v>0</v>
      </c>
      <c r="H20" s="42">
        <v>0</v>
      </c>
      <c r="I20" s="42">
        <v>10</v>
      </c>
      <c r="J20" s="50">
        <f t="shared" si="1"/>
        <v>15</v>
      </c>
      <c r="K20" s="42">
        <v>150</v>
      </c>
      <c r="L20" s="42">
        <v>0</v>
      </c>
      <c r="M20" s="50">
        <v>0</v>
      </c>
      <c r="N20" s="42">
        <v>0</v>
      </c>
      <c r="O20" s="42">
        <v>5</v>
      </c>
      <c r="P20" s="50">
        <f t="shared" si="4"/>
        <v>8</v>
      </c>
      <c r="Q20" s="42">
        <v>40</v>
      </c>
      <c r="R20" s="42">
        <v>300</v>
      </c>
      <c r="S20" s="50">
        <f t="shared" si="5"/>
        <v>2.8666666666666667</v>
      </c>
      <c r="T20" s="42">
        <v>860</v>
      </c>
      <c r="U20" s="42">
        <v>0</v>
      </c>
      <c r="V20" s="50">
        <v>0</v>
      </c>
      <c r="W20" s="42">
        <v>0</v>
      </c>
      <c r="X20" s="42">
        <f t="shared" si="0"/>
        <v>315</v>
      </c>
      <c r="Y20" s="50">
        <f t="shared" si="2"/>
        <v>3.3333333333333335</v>
      </c>
      <c r="Z20" s="42">
        <f t="shared" si="3"/>
        <v>1050</v>
      </c>
    </row>
    <row r="21" spans="1:26" ht="15" customHeight="1" x14ac:dyDescent="0.25">
      <c r="A21" s="41">
        <v>13</v>
      </c>
      <c r="B21" s="44" t="s">
        <v>35</v>
      </c>
      <c r="C21" s="42">
        <v>0</v>
      </c>
      <c r="D21" s="50">
        <v>0</v>
      </c>
      <c r="E21" s="42">
        <v>0</v>
      </c>
      <c r="F21" s="42">
        <v>0</v>
      </c>
      <c r="G21" s="50">
        <v>0</v>
      </c>
      <c r="H21" s="42">
        <v>0</v>
      </c>
      <c r="I21" s="42">
        <v>42</v>
      </c>
      <c r="J21" s="50">
        <f t="shared" si="1"/>
        <v>10.952380952380953</v>
      </c>
      <c r="K21" s="42">
        <v>460</v>
      </c>
      <c r="L21" s="42">
        <v>10</v>
      </c>
      <c r="M21" s="50">
        <f>N21/L21</f>
        <v>1.6</v>
      </c>
      <c r="N21" s="42">
        <v>16</v>
      </c>
      <c r="O21" s="42">
        <v>40</v>
      </c>
      <c r="P21" s="50">
        <f t="shared" si="4"/>
        <v>2.375</v>
      </c>
      <c r="Q21" s="42">
        <v>95</v>
      </c>
      <c r="R21" s="42">
        <v>105</v>
      </c>
      <c r="S21" s="50">
        <f t="shared" si="5"/>
        <v>3.4285714285714284</v>
      </c>
      <c r="T21" s="42">
        <v>360</v>
      </c>
      <c r="U21" s="42">
        <v>0</v>
      </c>
      <c r="V21" s="50">
        <v>0</v>
      </c>
      <c r="W21" s="42">
        <v>0</v>
      </c>
      <c r="X21" s="42">
        <f t="shared" si="0"/>
        <v>197</v>
      </c>
      <c r="Y21" s="50">
        <f t="shared" si="2"/>
        <v>4.7258883248730967</v>
      </c>
      <c r="Z21" s="42">
        <f t="shared" si="3"/>
        <v>931</v>
      </c>
    </row>
    <row r="22" spans="1:26" ht="15" customHeight="1" x14ac:dyDescent="0.25">
      <c r="A22" s="41">
        <v>14</v>
      </c>
      <c r="B22" s="44" t="s">
        <v>36</v>
      </c>
      <c r="C22" s="42">
        <v>0</v>
      </c>
      <c r="D22" s="50">
        <v>0</v>
      </c>
      <c r="E22" s="42">
        <v>0</v>
      </c>
      <c r="F22" s="42">
        <v>0</v>
      </c>
      <c r="G22" s="50">
        <v>0</v>
      </c>
      <c r="H22" s="42">
        <v>0</v>
      </c>
      <c r="I22" s="42">
        <v>30</v>
      </c>
      <c r="J22" s="50">
        <f t="shared" si="1"/>
        <v>4</v>
      </c>
      <c r="K22" s="42">
        <v>120</v>
      </c>
      <c r="L22" s="42">
        <v>0</v>
      </c>
      <c r="M22" s="50">
        <v>0</v>
      </c>
      <c r="N22" s="42">
        <v>0</v>
      </c>
      <c r="O22" s="42">
        <v>10</v>
      </c>
      <c r="P22" s="50">
        <f t="shared" si="4"/>
        <v>3.4</v>
      </c>
      <c r="Q22" s="42">
        <v>34</v>
      </c>
      <c r="R22" s="42">
        <v>10</v>
      </c>
      <c r="S22" s="50">
        <f t="shared" si="5"/>
        <v>4</v>
      </c>
      <c r="T22" s="42">
        <v>40</v>
      </c>
      <c r="U22" s="42">
        <v>0</v>
      </c>
      <c r="V22" s="50">
        <v>0</v>
      </c>
      <c r="W22" s="42">
        <v>0</v>
      </c>
      <c r="X22" s="42">
        <f t="shared" si="0"/>
        <v>50</v>
      </c>
      <c r="Y22" s="50">
        <f t="shared" si="2"/>
        <v>3.88</v>
      </c>
      <c r="Z22" s="42">
        <f t="shared" si="3"/>
        <v>194</v>
      </c>
    </row>
    <row r="23" spans="1:26" ht="15" customHeight="1" x14ac:dyDescent="0.25">
      <c r="A23" s="41">
        <v>15</v>
      </c>
      <c r="B23" s="44" t="s">
        <v>37</v>
      </c>
      <c r="C23" s="42">
        <v>0</v>
      </c>
      <c r="D23" s="50">
        <v>0</v>
      </c>
      <c r="E23" s="42">
        <v>0</v>
      </c>
      <c r="F23" s="42">
        <v>0</v>
      </c>
      <c r="G23" s="50">
        <v>0</v>
      </c>
      <c r="H23" s="42">
        <v>0</v>
      </c>
      <c r="I23" s="42">
        <v>110</v>
      </c>
      <c r="J23" s="50">
        <f t="shared" si="1"/>
        <v>2.5454545454545454</v>
      </c>
      <c r="K23" s="42">
        <v>280</v>
      </c>
      <c r="L23" s="42">
        <v>0</v>
      </c>
      <c r="M23" s="50">
        <v>0</v>
      </c>
      <c r="N23" s="42">
        <v>0</v>
      </c>
      <c r="O23" s="42">
        <v>2</v>
      </c>
      <c r="P23" s="50">
        <f t="shared" si="4"/>
        <v>6</v>
      </c>
      <c r="Q23" s="42">
        <v>12</v>
      </c>
      <c r="R23" s="43">
        <v>0</v>
      </c>
      <c r="S23" s="50">
        <v>0</v>
      </c>
      <c r="T23" s="42">
        <v>0</v>
      </c>
      <c r="U23" s="42">
        <v>0</v>
      </c>
      <c r="V23" s="50">
        <v>0</v>
      </c>
      <c r="W23" s="42">
        <v>0</v>
      </c>
      <c r="X23" s="42">
        <f t="shared" si="0"/>
        <v>112</v>
      </c>
      <c r="Y23" s="50">
        <f t="shared" si="2"/>
        <v>2.6071428571428572</v>
      </c>
      <c r="Z23" s="42">
        <f t="shared" si="3"/>
        <v>292</v>
      </c>
    </row>
    <row r="24" spans="1:26" ht="15" customHeight="1" x14ac:dyDescent="0.25">
      <c r="A24" s="41">
        <v>16</v>
      </c>
      <c r="B24" s="44" t="s">
        <v>38</v>
      </c>
      <c r="C24" s="42">
        <v>0</v>
      </c>
      <c r="D24" s="50">
        <v>0</v>
      </c>
      <c r="E24" s="42">
        <v>0</v>
      </c>
      <c r="F24" s="42">
        <v>0</v>
      </c>
      <c r="G24" s="50">
        <v>0</v>
      </c>
      <c r="H24" s="42">
        <v>0</v>
      </c>
      <c r="I24" s="42">
        <v>50</v>
      </c>
      <c r="J24" s="50">
        <f t="shared" si="1"/>
        <v>6</v>
      </c>
      <c r="K24" s="42">
        <v>300</v>
      </c>
      <c r="L24" s="42">
        <v>0</v>
      </c>
      <c r="M24" s="50">
        <v>0</v>
      </c>
      <c r="N24" s="42">
        <v>0</v>
      </c>
      <c r="O24" s="42">
        <v>3</v>
      </c>
      <c r="P24" s="50">
        <f t="shared" si="4"/>
        <v>0</v>
      </c>
      <c r="Q24" s="42">
        <v>0</v>
      </c>
      <c r="R24" s="42">
        <v>0</v>
      </c>
      <c r="S24" s="50">
        <v>0</v>
      </c>
      <c r="T24" s="42">
        <v>0</v>
      </c>
      <c r="U24" s="42">
        <v>0</v>
      </c>
      <c r="V24" s="50">
        <v>0</v>
      </c>
      <c r="W24" s="42">
        <v>0</v>
      </c>
      <c r="X24" s="42">
        <f t="shared" si="0"/>
        <v>53</v>
      </c>
      <c r="Y24" s="50">
        <f t="shared" si="2"/>
        <v>5.6603773584905657</v>
      </c>
      <c r="Z24" s="42">
        <f t="shared" si="3"/>
        <v>300</v>
      </c>
    </row>
    <row r="25" spans="1:26" ht="15" customHeight="1" x14ac:dyDescent="0.25">
      <c r="A25" s="41">
        <v>17</v>
      </c>
      <c r="B25" s="44" t="s">
        <v>39</v>
      </c>
      <c r="C25" s="42">
        <v>0</v>
      </c>
      <c r="D25" s="50">
        <v>0</v>
      </c>
      <c r="E25" s="42">
        <v>0</v>
      </c>
      <c r="F25" s="42">
        <v>2</v>
      </c>
      <c r="G25" s="50">
        <f>H25/F25</f>
        <v>12.5</v>
      </c>
      <c r="H25" s="42">
        <v>25</v>
      </c>
      <c r="I25" s="42">
        <v>150</v>
      </c>
      <c r="J25" s="50">
        <f t="shared" si="1"/>
        <v>15.333333333333334</v>
      </c>
      <c r="K25" s="42">
        <v>2300</v>
      </c>
      <c r="L25" s="42">
        <v>0</v>
      </c>
      <c r="M25" s="50">
        <v>0</v>
      </c>
      <c r="N25" s="42">
        <v>0</v>
      </c>
      <c r="O25" s="42">
        <v>0</v>
      </c>
      <c r="P25" s="50">
        <v>0</v>
      </c>
      <c r="Q25" s="42">
        <v>0</v>
      </c>
      <c r="R25" s="42">
        <v>0</v>
      </c>
      <c r="S25" s="50">
        <v>0</v>
      </c>
      <c r="T25" s="42">
        <v>0</v>
      </c>
      <c r="U25" s="42">
        <v>0</v>
      </c>
      <c r="V25" s="50">
        <v>0</v>
      </c>
      <c r="W25" s="42">
        <v>0</v>
      </c>
      <c r="X25" s="42">
        <f t="shared" si="0"/>
        <v>152</v>
      </c>
      <c r="Y25" s="50">
        <f t="shared" si="2"/>
        <v>15.296052631578947</v>
      </c>
      <c r="Z25" s="42">
        <f t="shared" si="3"/>
        <v>2325</v>
      </c>
    </row>
    <row r="26" spans="1:26" ht="15" customHeight="1" x14ac:dyDescent="0.25">
      <c r="A26" s="41">
        <v>18</v>
      </c>
      <c r="B26" s="44" t="s">
        <v>40</v>
      </c>
      <c r="C26" s="42">
        <v>0</v>
      </c>
      <c r="D26" s="50">
        <v>0</v>
      </c>
      <c r="E26" s="42">
        <v>0</v>
      </c>
      <c r="F26" s="42">
        <v>0</v>
      </c>
      <c r="G26" s="50">
        <v>0</v>
      </c>
      <c r="H26" s="42">
        <v>0</v>
      </c>
      <c r="I26" s="42">
        <v>235</v>
      </c>
      <c r="J26" s="50">
        <f t="shared" si="1"/>
        <v>5.591489361702128</v>
      </c>
      <c r="K26" s="42">
        <v>1314</v>
      </c>
      <c r="L26" s="42">
        <v>0</v>
      </c>
      <c r="M26" s="50">
        <v>0</v>
      </c>
      <c r="N26" s="42">
        <v>0</v>
      </c>
      <c r="O26" s="42">
        <v>60</v>
      </c>
      <c r="P26" s="50">
        <f t="shared" si="4"/>
        <v>4.9666666666666668</v>
      </c>
      <c r="Q26" s="42">
        <v>298</v>
      </c>
      <c r="R26" s="42">
        <v>50</v>
      </c>
      <c r="S26" s="50">
        <f t="shared" si="5"/>
        <v>4.46</v>
      </c>
      <c r="T26" s="42">
        <v>223</v>
      </c>
      <c r="U26" s="42">
        <v>0</v>
      </c>
      <c r="V26" s="50">
        <v>0</v>
      </c>
      <c r="W26" s="42">
        <v>0</v>
      </c>
      <c r="X26" s="42">
        <f t="shared" si="0"/>
        <v>345</v>
      </c>
      <c r="Y26" s="50">
        <f t="shared" si="2"/>
        <v>5.3188405797101446</v>
      </c>
      <c r="Z26" s="42">
        <f t="shared" si="3"/>
        <v>1835</v>
      </c>
    </row>
    <row r="27" spans="1:26" ht="15" customHeight="1" x14ac:dyDescent="0.25">
      <c r="A27" s="41">
        <v>19</v>
      </c>
      <c r="B27" s="44" t="s">
        <v>41</v>
      </c>
      <c r="C27" s="42">
        <v>0</v>
      </c>
      <c r="D27" s="50">
        <v>0</v>
      </c>
      <c r="E27" s="42">
        <v>0</v>
      </c>
      <c r="F27" s="42">
        <v>18</v>
      </c>
      <c r="G27" s="50">
        <f>H27/F27</f>
        <v>11.5</v>
      </c>
      <c r="H27" s="42">
        <v>207</v>
      </c>
      <c r="I27" s="42">
        <v>185</v>
      </c>
      <c r="J27" s="50">
        <f t="shared" si="1"/>
        <v>15.243243243243244</v>
      </c>
      <c r="K27" s="42">
        <v>2820</v>
      </c>
      <c r="L27" s="42">
        <v>7</v>
      </c>
      <c r="M27" s="50">
        <f>N27/L27</f>
        <v>2.7142857142857144</v>
      </c>
      <c r="N27" s="42">
        <v>19</v>
      </c>
      <c r="O27" s="42">
        <v>300</v>
      </c>
      <c r="P27" s="50">
        <f t="shared" si="4"/>
        <v>0.78666666666666663</v>
      </c>
      <c r="Q27" s="42">
        <v>236</v>
      </c>
      <c r="R27" s="42">
        <v>400</v>
      </c>
      <c r="S27" s="50">
        <f t="shared" si="5"/>
        <v>1.45</v>
      </c>
      <c r="T27" s="42">
        <v>580</v>
      </c>
      <c r="U27" s="42">
        <v>15</v>
      </c>
      <c r="V27" s="50">
        <f>W27/U27</f>
        <v>5.2</v>
      </c>
      <c r="W27" s="42">
        <v>78</v>
      </c>
      <c r="X27" s="42">
        <f t="shared" si="0"/>
        <v>925</v>
      </c>
      <c r="Y27" s="50">
        <f t="shared" si="2"/>
        <v>4.2594594594594595</v>
      </c>
      <c r="Z27" s="42">
        <f t="shared" si="3"/>
        <v>3940</v>
      </c>
    </row>
    <row r="28" spans="1:26" ht="15" customHeight="1" x14ac:dyDescent="0.25">
      <c r="A28" s="41">
        <v>20</v>
      </c>
      <c r="B28" s="44" t="s">
        <v>42</v>
      </c>
      <c r="C28" s="42">
        <v>0</v>
      </c>
      <c r="D28" s="50">
        <v>0</v>
      </c>
      <c r="E28" s="42">
        <v>0</v>
      </c>
      <c r="F28" s="42">
        <v>0</v>
      </c>
      <c r="G28" s="50">
        <v>0</v>
      </c>
      <c r="H28" s="42">
        <v>0</v>
      </c>
      <c r="I28" s="42">
        <v>125</v>
      </c>
      <c r="J28" s="50">
        <f t="shared" si="1"/>
        <v>9</v>
      </c>
      <c r="K28" s="42">
        <v>1125</v>
      </c>
      <c r="L28" s="42">
        <v>13</v>
      </c>
      <c r="M28" s="50">
        <f>N28/L28</f>
        <v>2.3076923076923075</v>
      </c>
      <c r="N28" s="42">
        <v>30</v>
      </c>
      <c r="O28" s="42">
        <v>26</v>
      </c>
      <c r="P28" s="50">
        <f t="shared" si="4"/>
        <v>2.1923076923076925</v>
      </c>
      <c r="Q28" s="42">
        <v>57</v>
      </c>
      <c r="R28" s="42">
        <v>10</v>
      </c>
      <c r="S28" s="50">
        <f t="shared" si="5"/>
        <v>2.6</v>
      </c>
      <c r="T28" s="42">
        <v>26</v>
      </c>
      <c r="U28" s="42">
        <v>3</v>
      </c>
      <c r="V28" s="50">
        <f>W28/U28</f>
        <v>4</v>
      </c>
      <c r="W28" s="42">
        <v>12</v>
      </c>
      <c r="X28" s="42">
        <f t="shared" si="0"/>
        <v>177</v>
      </c>
      <c r="Y28" s="50">
        <f t="shared" si="2"/>
        <v>7.0621468926553677</v>
      </c>
      <c r="Z28" s="42">
        <f>E28+H28+K28+N28+Q28+T28+W28</f>
        <v>1250</v>
      </c>
    </row>
    <row r="29" spans="1:26" ht="15" customHeight="1" x14ac:dyDescent="0.25">
      <c r="A29" s="41">
        <v>21</v>
      </c>
      <c r="B29" s="44" t="s">
        <v>89</v>
      </c>
      <c r="C29" s="42">
        <v>0</v>
      </c>
      <c r="D29" s="50">
        <v>0</v>
      </c>
      <c r="E29" s="42">
        <v>0</v>
      </c>
      <c r="F29" s="42">
        <v>0</v>
      </c>
      <c r="G29" s="50">
        <v>0</v>
      </c>
      <c r="H29" s="42">
        <v>0</v>
      </c>
      <c r="I29" s="42">
        <v>90</v>
      </c>
      <c r="J29" s="50">
        <f t="shared" si="1"/>
        <v>8.3333333333333339</v>
      </c>
      <c r="K29" s="42">
        <v>750</v>
      </c>
      <c r="L29" s="42">
        <v>5</v>
      </c>
      <c r="M29" s="50">
        <f>N29/L29</f>
        <v>1.4</v>
      </c>
      <c r="N29" s="42">
        <v>7</v>
      </c>
      <c r="O29" s="42">
        <v>25</v>
      </c>
      <c r="P29" s="50">
        <f t="shared" si="4"/>
        <v>1.8</v>
      </c>
      <c r="Q29" s="42">
        <v>45</v>
      </c>
      <c r="R29" s="42">
        <v>23</v>
      </c>
      <c r="S29" s="50">
        <f t="shared" si="5"/>
        <v>5.8695652173913047</v>
      </c>
      <c r="T29" s="42">
        <v>135</v>
      </c>
      <c r="U29" s="42">
        <v>0</v>
      </c>
      <c r="V29" s="50">
        <v>0</v>
      </c>
      <c r="W29" s="42">
        <v>0</v>
      </c>
      <c r="X29" s="42">
        <f t="shared" si="0"/>
        <v>143</v>
      </c>
      <c r="Y29" s="50">
        <f t="shared" si="2"/>
        <v>6.5524475524475525</v>
      </c>
      <c r="Z29" s="42">
        <f>E29+H29+K29+N29+Q29+T29+W29</f>
        <v>937</v>
      </c>
    </row>
    <row r="30" spans="1:26" ht="15" customHeight="1" x14ac:dyDescent="0.25">
      <c r="A30" s="41">
        <v>22</v>
      </c>
      <c r="B30" s="44" t="s">
        <v>44</v>
      </c>
      <c r="C30" s="42">
        <v>0</v>
      </c>
      <c r="D30" s="50">
        <v>0</v>
      </c>
      <c r="E30" s="42">
        <v>0</v>
      </c>
      <c r="F30" s="42">
        <v>0</v>
      </c>
      <c r="G30" s="50">
        <v>0</v>
      </c>
      <c r="H30" s="42">
        <v>0</v>
      </c>
      <c r="I30" s="42">
        <v>48</v>
      </c>
      <c r="J30" s="50">
        <f t="shared" si="1"/>
        <v>12.791666666666666</v>
      </c>
      <c r="K30" s="42">
        <v>614</v>
      </c>
      <c r="L30" s="42">
        <v>0</v>
      </c>
      <c r="M30" s="50">
        <v>0</v>
      </c>
      <c r="N30" s="42">
        <v>0</v>
      </c>
      <c r="O30" s="42">
        <v>22</v>
      </c>
      <c r="P30" s="50">
        <f t="shared" si="4"/>
        <v>1.0909090909090908</v>
      </c>
      <c r="Q30" s="42">
        <v>24</v>
      </c>
      <c r="R30" s="42">
        <v>0</v>
      </c>
      <c r="S30" s="50">
        <v>0</v>
      </c>
      <c r="T30" s="42">
        <v>0</v>
      </c>
      <c r="U30" s="42">
        <v>0</v>
      </c>
      <c r="V30" s="50">
        <v>0</v>
      </c>
      <c r="W30" s="42">
        <v>0</v>
      </c>
      <c r="X30" s="42">
        <f t="shared" si="0"/>
        <v>70</v>
      </c>
      <c r="Y30" s="50">
        <f t="shared" si="2"/>
        <v>9.1142857142857139</v>
      </c>
      <c r="Z30" s="42">
        <f>E30+H30+K30+N30+Q30+T30+W30</f>
        <v>638</v>
      </c>
    </row>
    <row r="31" spans="1:26" ht="15" customHeight="1" x14ac:dyDescent="0.25">
      <c r="A31" s="40"/>
      <c r="B31" s="45" t="s">
        <v>45</v>
      </c>
      <c r="C31" s="46">
        <f>SUM(C9:C30)</f>
        <v>92</v>
      </c>
      <c r="D31" s="50">
        <f>E31/C31</f>
        <v>7.8260869565217392</v>
      </c>
      <c r="E31" s="46">
        <f>SUM(E9:E30)</f>
        <v>720</v>
      </c>
      <c r="F31" s="46">
        <f>SUM(F9:F30)</f>
        <v>921</v>
      </c>
      <c r="G31" s="50">
        <f>H31/F31</f>
        <v>11.918566775244299</v>
      </c>
      <c r="H31" s="46">
        <f>SUM(H9:H30)</f>
        <v>10977</v>
      </c>
      <c r="I31" s="46">
        <f>SUM(I9:I30)</f>
        <v>3293</v>
      </c>
      <c r="J31" s="50">
        <f t="shared" si="1"/>
        <v>12.94959003947768</v>
      </c>
      <c r="K31" s="46">
        <f>SUM(K9:K30)</f>
        <v>42643</v>
      </c>
      <c r="L31" s="46">
        <f>SUM(L9:L30)</f>
        <v>77</v>
      </c>
      <c r="M31" s="50">
        <f>N31/L31</f>
        <v>1.5194805194805194</v>
      </c>
      <c r="N31" s="46">
        <f>SUM(N9:N30)</f>
        <v>117</v>
      </c>
      <c r="O31" s="46">
        <f>SUM(O9:O30)</f>
        <v>2284</v>
      </c>
      <c r="P31" s="50">
        <f t="shared" si="4"/>
        <v>2.584938704028021</v>
      </c>
      <c r="Q31" s="46">
        <f>SUM(Q9:Q30)</f>
        <v>5904</v>
      </c>
      <c r="R31" s="46">
        <f>SUM(R9:R30)</f>
        <v>2230</v>
      </c>
      <c r="S31" s="50">
        <f t="shared" si="5"/>
        <v>3.9605381165919282</v>
      </c>
      <c r="T31" s="46">
        <f>SUM(T9:T30)</f>
        <v>8832</v>
      </c>
      <c r="U31" s="46">
        <f>SUM(U9:U30)</f>
        <v>281</v>
      </c>
      <c r="V31" s="50">
        <f>W31/U31</f>
        <v>3.9395017793594307</v>
      </c>
      <c r="W31" s="46">
        <f>SUM(W9:W30)</f>
        <v>1107</v>
      </c>
      <c r="X31" s="46">
        <f>SUM(X9:X30)</f>
        <v>9178</v>
      </c>
      <c r="Y31" s="50">
        <f t="shared" si="2"/>
        <v>7.6596208324253654</v>
      </c>
      <c r="Z31" s="46">
        <f>SUM(Z9:Z30)</f>
        <v>70300</v>
      </c>
    </row>
  </sheetData>
  <mergeCells count="22">
    <mergeCell ref="X7:Z7"/>
    <mergeCell ref="L3:R3"/>
    <mergeCell ref="L4:R4"/>
    <mergeCell ref="U6:W6"/>
    <mergeCell ref="R7:T7"/>
    <mergeCell ref="U7:W7"/>
    <mergeCell ref="A1:Z1"/>
    <mergeCell ref="A6:A8"/>
    <mergeCell ref="B6:B8"/>
    <mergeCell ref="C6:E6"/>
    <mergeCell ref="F6:H6"/>
    <mergeCell ref="I6:K6"/>
    <mergeCell ref="L6:N6"/>
    <mergeCell ref="O6:Q6"/>
    <mergeCell ref="R6:T6"/>
    <mergeCell ref="C7:E7"/>
    <mergeCell ref="F7:H7"/>
    <mergeCell ref="I7:K7"/>
    <mergeCell ref="L7:N7"/>
    <mergeCell ref="X6:Z6"/>
    <mergeCell ref="O7:Q7"/>
    <mergeCell ref="L5:R5"/>
  </mergeCells>
  <pageMargins left="0.7" right="0.7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topLeftCell="Y10" workbookViewId="0">
      <selection activeCell="J29" sqref="J29"/>
    </sheetView>
  </sheetViews>
  <sheetFormatPr defaultRowHeight="15" x14ac:dyDescent="0.25"/>
  <cols>
    <col min="1" max="1" width="4.140625" customWidth="1"/>
    <col min="2" max="2" width="9.5703125" customWidth="1"/>
    <col min="3" max="3" width="6.5703125" customWidth="1"/>
    <col min="4" max="4" width="8.85546875" customWidth="1"/>
    <col min="5" max="5" width="5.85546875" customWidth="1"/>
    <col min="6" max="6" width="4.28515625" customWidth="1"/>
    <col min="7" max="7" width="10" customWidth="1"/>
    <col min="8" max="8" width="7.7109375" customWidth="1"/>
    <col min="9" max="10" width="7.5703125" customWidth="1"/>
    <col min="12" max="12" width="5" customWidth="1"/>
    <col min="14" max="14" width="4.5703125" customWidth="1"/>
    <col min="15" max="15" width="4" customWidth="1"/>
    <col min="16" max="16" width="4.7109375" customWidth="1"/>
    <col min="17" max="17" width="11.140625" customWidth="1"/>
    <col min="18" max="18" width="8.140625" customWidth="1"/>
    <col min="19" max="19" width="10.28515625" customWidth="1"/>
    <col min="20" max="20" width="8.5703125" customWidth="1"/>
    <col min="22" max="22" width="6.85546875" customWidth="1"/>
    <col min="23" max="23" width="12.85546875" customWidth="1"/>
    <col min="35" max="35" width="10.42578125" customWidth="1"/>
    <col min="36" max="36" width="10.140625" customWidth="1"/>
    <col min="37" max="37" width="10.42578125" customWidth="1"/>
  </cols>
  <sheetData>
    <row r="1" spans="1:41" ht="18.75" x14ac:dyDescent="0.3">
      <c r="A1" s="200" t="s">
        <v>157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0" t="s">
        <v>157</v>
      </c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</row>
    <row r="2" spans="1:41" ht="15.75" x14ac:dyDescent="0.25">
      <c r="A2" s="198" t="s">
        <v>113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7"/>
    </row>
    <row r="3" spans="1:41" ht="48.75" customHeight="1" x14ac:dyDescent="0.25">
      <c r="A3" s="202" t="s">
        <v>114</v>
      </c>
      <c r="B3" s="168" t="s">
        <v>98</v>
      </c>
      <c r="C3" s="168" t="s">
        <v>115</v>
      </c>
      <c r="D3" s="168"/>
      <c r="E3" s="164" t="s">
        <v>116</v>
      </c>
      <c r="F3" s="168"/>
      <c r="G3" s="168"/>
      <c r="H3" s="164" t="s">
        <v>117</v>
      </c>
      <c r="I3" s="164"/>
      <c r="J3" s="203" t="s">
        <v>118</v>
      </c>
      <c r="K3" s="204"/>
      <c r="L3" s="203" t="s">
        <v>119</v>
      </c>
      <c r="M3" s="204"/>
      <c r="N3" s="208" t="s">
        <v>120</v>
      </c>
      <c r="O3" s="208"/>
      <c r="P3" s="203" t="s">
        <v>121</v>
      </c>
      <c r="Q3" s="204"/>
      <c r="R3" s="206" t="s">
        <v>122</v>
      </c>
      <c r="S3" s="209"/>
      <c r="T3" s="164" t="s">
        <v>123</v>
      </c>
      <c r="U3" s="210"/>
      <c r="V3" s="202" t="s">
        <v>114</v>
      </c>
      <c r="W3" s="168" t="s">
        <v>98</v>
      </c>
      <c r="X3" s="164" t="s">
        <v>124</v>
      </c>
      <c r="Y3" s="168"/>
      <c r="Z3" s="164" t="s">
        <v>125</v>
      </c>
      <c r="AA3" s="168"/>
      <c r="AB3" s="203" t="s">
        <v>126</v>
      </c>
      <c r="AC3" s="207"/>
      <c r="AD3" s="164" t="s">
        <v>127</v>
      </c>
      <c r="AE3" s="168"/>
      <c r="AF3" s="168"/>
      <c r="AG3" s="168"/>
      <c r="AH3" s="164" t="s">
        <v>128</v>
      </c>
      <c r="AI3" s="168"/>
      <c r="AJ3" s="168"/>
      <c r="AK3" s="168"/>
    </row>
    <row r="4" spans="1:41" ht="21.75" customHeight="1" x14ac:dyDescent="0.25">
      <c r="A4" s="202"/>
      <c r="B4" s="168"/>
      <c r="C4" s="206">
        <v>1</v>
      </c>
      <c r="D4" s="207"/>
      <c r="E4" s="206">
        <v>2</v>
      </c>
      <c r="F4" s="209"/>
      <c r="G4" s="207"/>
      <c r="H4" s="203" t="s">
        <v>73</v>
      </c>
      <c r="I4" s="205"/>
      <c r="J4" s="164" t="s">
        <v>129</v>
      </c>
      <c r="K4" s="164"/>
      <c r="L4" s="205" t="s">
        <v>130</v>
      </c>
      <c r="M4" s="204"/>
      <c r="N4" s="203" t="s">
        <v>131</v>
      </c>
      <c r="O4" s="205"/>
      <c r="P4" s="203" t="s">
        <v>132</v>
      </c>
      <c r="Q4" s="204"/>
      <c r="R4" s="206">
        <v>5</v>
      </c>
      <c r="S4" s="207"/>
      <c r="T4" s="206">
        <v>6</v>
      </c>
      <c r="U4" s="207"/>
      <c r="V4" s="202"/>
      <c r="W4" s="168"/>
      <c r="X4" s="206">
        <v>7</v>
      </c>
      <c r="Y4" s="207"/>
      <c r="Z4" s="206" t="s">
        <v>133</v>
      </c>
      <c r="AA4" s="209"/>
      <c r="AB4" s="206" t="s">
        <v>134</v>
      </c>
      <c r="AC4" s="207"/>
      <c r="AD4" s="206" t="s">
        <v>135</v>
      </c>
      <c r="AE4" s="209"/>
      <c r="AF4" s="209"/>
      <c r="AG4" s="209"/>
      <c r="AH4" s="209" t="s">
        <v>136</v>
      </c>
      <c r="AI4" s="209"/>
      <c r="AJ4" s="209"/>
      <c r="AK4" s="207"/>
    </row>
    <row r="5" spans="1:41" ht="28.5" customHeight="1" x14ac:dyDescent="0.25">
      <c r="A5" s="202"/>
      <c r="B5" s="168"/>
      <c r="C5" s="9" t="s">
        <v>79</v>
      </c>
      <c r="D5" s="9" t="s">
        <v>137</v>
      </c>
      <c r="E5" s="9" t="s">
        <v>79</v>
      </c>
      <c r="F5" s="9" t="s">
        <v>81</v>
      </c>
      <c r="G5" s="9" t="s">
        <v>137</v>
      </c>
      <c r="H5" s="9" t="s">
        <v>79</v>
      </c>
      <c r="I5" s="9" t="s">
        <v>81</v>
      </c>
      <c r="J5" s="9" t="s">
        <v>79</v>
      </c>
      <c r="K5" s="9" t="s">
        <v>137</v>
      </c>
      <c r="L5" s="9" t="s">
        <v>79</v>
      </c>
      <c r="M5" s="9" t="s">
        <v>137</v>
      </c>
      <c r="N5" s="9" t="s">
        <v>79</v>
      </c>
      <c r="O5" s="9" t="s">
        <v>81</v>
      </c>
      <c r="P5" s="9" t="s">
        <v>79</v>
      </c>
      <c r="Q5" s="9" t="s">
        <v>137</v>
      </c>
      <c r="R5" s="9" t="s">
        <v>79</v>
      </c>
      <c r="S5" s="9" t="s">
        <v>81</v>
      </c>
      <c r="T5" s="9" t="s">
        <v>79</v>
      </c>
      <c r="U5" s="9" t="s">
        <v>137</v>
      </c>
      <c r="V5" s="202"/>
      <c r="W5" s="168"/>
      <c r="X5" s="9" t="s">
        <v>79</v>
      </c>
      <c r="Y5" s="9" t="s">
        <v>137</v>
      </c>
      <c r="Z5" s="9" t="s">
        <v>79</v>
      </c>
      <c r="AA5" s="9" t="s">
        <v>81</v>
      </c>
      <c r="AB5" s="9" t="s">
        <v>79</v>
      </c>
      <c r="AC5" s="9" t="s">
        <v>137</v>
      </c>
      <c r="AD5" s="53" t="s">
        <v>138</v>
      </c>
      <c r="AE5" s="78" t="s">
        <v>139</v>
      </c>
      <c r="AF5" s="53" t="s">
        <v>140</v>
      </c>
      <c r="AG5" s="53" t="s">
        <v>141</v>
      </c>
      <c r="AH5" s="53" t="s">
        <v>142</v>
      </c>
      <c r="AI5" s="53" t="s">
        <v>143</v>
      </c>
      <c r="AJ5" s="53" t="s">
        <v>144</v>
      </c>
      <c r="AK5" s="53" t="s">
        <v>145</v>
      </c>
    </row>
    <row r="6" spans="1:41" ht="15.75" x14ac:dyDescent="0.25">
      <c r="A6" s="79">
        <v>1</v>
      </c>
      <c r="B6" s="80" t="s">
        <v>23</v>
      </c>
      <c r="C6" s="81">
        <v>1</v>
      </c>
      <c r="D6" s="81">
        <v>27000</v>
      </c>
      <c r="E6" s="81">
        <v>2</v>
      </c>
      <c r="F6" s="81">
        <v>0</v>
      </c>
      <c r="G6" s="81">
        <v>47105</v>
      </c>
      <c r="H6" s="81">
        <v>0</v>
      </c>
      <c r="I6" s="81">
        <v>0</v>
      </c>
      <c r="J6" s="81">
        <v>2</v>
      </c>
      <c r="K6" s="81">
        <v>745700</v>
      </c>
      <c r="L6" s="81">
        <v>0</v>
      </c>
      <c r="M6" s="81">
        <v>0</v>
      </c>
      <c r="N6" s="81">
        <v>0</v>
      </c>
      <c r="O6" s="81">
        <v>0</v>
      </c>
      <c r="P6" s="81">
        <v>0</v>
      </c>
      <c r="Q6" s="81">
        <v>0</v>
      </c>
      <c r="R6" s="81">
        <v>19</v>
      </c>
      <c r="S6" s="81">
        <v>125</v>
      </c>
      <c r="T6" s="81">
        <v>2</v>
      </c>
      <c r="U6" s="81">
        <v>944489</v>
      </c>
      <c r="V6" s="82">
        <v>1</v>
      </c>
      <c r="W6" s="83" t="s">
        <v>23</v>
      </c>
      <c r="X6" s="81">
        <v>0</v>
      </c>
      <c r="Y6" s="81">
        <v>0</v>
      </c>
      <c r="Z6" s="81">
        <v>0</v>
      </c>
      <c r="AA6" s="81">
        <v>0</v>
      </c>
      <c r="AB6" s="81">
        <v>2</v>
      </c>
      <c r="AC6" s="81">
        <v>984994</v>
      </c>
      <c r="AD6" s="81">
        <f t="shared" ref="AD6:AD28" si="0">H6+N6+R6+Z6</f>
        <v>19</v>
      </c>
      <c r="AE6" s="81">
        <f t="shared" ref="AE6:AE12" si="1">L6+T6+X6</f>
        <v>2</v>
      </c>
      <c r="AF6" s="81">
        <f t="shared" ref="AF6:AF27" si="2">C6+E6+J6+P6+AB6</f>
        <v>7</v>
      </c>
      <c r="AG6" s="148">
        <f>AD6+AE6+AF6</f>
        <v>28</v>
      </c>
      <c r="AH6" s="83">
        <f t="shared" ref="AH6:AH27" si="3">F6+I6+O6+S6+AA6</f>
        <v>125</v>
      </c>
      <c r="AI6" s="81">
        <f t="shared" ref="AI6:AI28" si="4">M6+U6+Y6</f>
        <v>944489</v>
      </c>
      <c r="AJ6" s="81">
        <f t="shared" ref="AJ6:AJ28" si="5">D6+G6+K6+Q6+AC6</f>
        <v>1804799</v>
      </c>
      <c r="AK6" s="81">
        <f>AI6+AJ6</f>
        <v>2749288</v>
      </c>
      <c r="AM6" s="92"/>
      <c r="AN6" s="93"/>
      <c r="AO6" s="37"/>
    </row>
    <row r="7" spans="1:41" ht="15.75" x14ac:dyDescent="0.25">
      <c r="A7" s="79">
        <v>2</v>
      </c>
      <c r="B7" s="80" t="s">
        <v>24</v>
      </c>
      <c r="C7" s="81">
        <v>0</v>
      </c>
      <c r="D7" s="81">
        <v>0</v>
      </c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81">
        <v>0</v>
      </c>
      <c r="K7" s="81">
        <v>0</v>
      </c>
      <c r="L7" s="81">
        <v>0</v>
      </c>
      <c r="M7" s="81">
        <v>0</v>
      </c>
      <c r="N7" s="81">
        <v>0</v>
      </c>
      <c r="O7" s="81">
        <v>0</v>
      </c>
      <c r="P7" s="81">
        <v>0</v>
      </c>
      <c r="Q7" s="81">
        <v>0</v>
      </c>
      <c r="R7" s="81">
        <v>7</v>
      </c>
      <c r="S7" s="81">
        <v>23</v>
      </c>
      <c r="T7" s="81">
        <v>1</v>
      </c>
      <c r="U7" s="81">
        <v>117000</v>
      </c>
      <c r="V7" s="82">
        <v>2</v>
      </c>
      <c r="W7" s="83" t="s">
        <v>24</v>
      </c>
      <c r="X7" s="81">
        <v>0</v>
      </c>
      <c r="Y7" s="81">
        <v>0</v>
      </c>
      <c r="Z7" s="81">
        <v>0</v>
      </c>
      <c r="AA7" s="81">
        <v>0</v>
      </c>
      <c r="AB7" s="81">
        <v>0</v>
      </c>
      <c r="AC7" s="81">
        <v>0</v>
      </c>
      <c r="AD7" s="81">
        <f t="shared" si="0"/>
        <v>7</v>
      </c>
      <c r="AE7" s="81">
        <f t="shared" si="1"/>
        <v>1</v>
      </c>
      <c r="AF7" s="81">
        <f t="shared" si="2"/>
        <v>0</v>
      </c>
      <c r="AG7" s="148">
        <f t="shared" ref="AG7:AG27" si="6">AD7+AE7+AF7</f>
        <v>8</v>
      </c>
      <c r="AH7" s="83">
        <f t="shared" si="3"/>
        <v>23</v>
      </c>
      <c r="AI7" s="81">
        <f t="shared" si="4"/>
        <v>117000</v>
      </c>
      <c r="AJ7" s="81">
        <f t="shared" si="5"/>
        <v>0</v>
      </c>
      <c r="AK7" s="81">
        <f t="shared" ref="AK7:AK28" si="7">AI7+AJ7</f>
        <v>117000</v>
      </c>
      <c r="AM7" s="92"/>
      <c r="AN7" s="93"/>
      <c r="AO7" s="37"/>
    </row>
    <row r="8" spans="1:41" ht="15.75" x14ac:dyDescent="0.25">
      <c r="A8" s="84">
        <v>3</v>
      </c>
      <c r="B8" s="85" t="s">
        <v>25</v>
      </c>
      <c r="C8" s="81">
        <v>1</v>
      </c>
      <c r="D8" s="81">
        <v>54300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81">
        <v>1.6</v>
      </c>
      <c r="K8" s="81">
        <v>25000</v>
      </c>
      <c r="L8" s="81">
        <v>2</v>
      </c>
      <c r="M8" s="81">
        <v>54000</v>
      </c>
      <c r="N8" s="81">
        <v>0</v>
      </c>
      <c r="O8" s="81">
        <v>0</v>
      </c>
      <c r="P8" s="81">
        <v>0</v>
      </c>
      <c r="Q8" s="81">
        <v>0</v>
      </c>
      <c r="R8" s="81">
        <v>100</v>
      </c>
      <c r="S8" s="81">
        <v>530</v>
      </c>
      <c r="T8" s="81">
        <v>0.8</v>
      </c>
      <c r="U8" s="81">
        <v>47300</v>
      </c>
      <c r="V8" s="86">
        <v>3</v>
      </c>
      <c r="W8" s="87" t="s">
        <v>25</v>
      </c>
      <c r="X8" s="81">
        <v>0</v>
      </c>
      <c r="Y8" s="81">
        <v>0</v>
      </c>
      <c r="Z8" s="81">
        <v>7.2</v>
      </c>
      <c r="AA8" s="81">
        <v>0</v>
      </c>
      <c r="AB8" s="81">
        <v>4.2</v>
      </c>
      <c r="AC8" s="81">
        <v>44000</v>
      </c>
      <c r="AD8" s="81">
        <f t="shared" si="0"/>
        <v>107.2</v>
      </c>
      <c r="AE8" s="81">
        <f t="shared" si="1"/>
        <v>2.8</v>
      </c>
      <c r="AF8" s="81">
        <f t="shared" si="2"/>
        <v>6.8000000000000007</v>
      </c>
      <c r="AG8" s="148">
        <f t="shared" si="6"/>
        <v>116.8</v>
      </c>
      <c r="AH8" s="83">
        <f t="shared" si="3"/>
        <v>530</v>
      </c>
      <c r="AI8" s="81">
        <f t="shared" si="4"/>
        <v>101300</v>
      </c>
      <c r="AJ8" s="81">
        <f t="shared" si="5"/>
        <v>123300</v>
      </c>
      <c r="AK8" s="81">
        <f t="shared" si="7"/>
        <v>224600</v>
      </c>
      <c r="AM8" s="92"/>
      <c r="AN8" s="93"/>
      <c r="AO8" s="37"/>
    </row>
    <row r="9" spans="1:41" ht="15.75" x14ac:dyDescent="0.25">
      <c r="A9" s="79">
        <v>4</v>
      </c>
      <c r="B9" s="80" t="s">
        <v>26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1</v>
      </c>
      <c r="M9" s="81">
        <v>11500</v>
      </c>
      <c r="N9" s="81">
        <v>0</v>
      </c>
      <c r="O9" s="81">
        <v>0</v>
      </c>
      <c r="P9" s="81">
        <v>0</v>
      </c>
      <c r="Q9" s="81">
        <v>0</v>
      </c>
      <c r="R9" s="81">
        <v>300</v>
      </c>
      <c r="S9" s="81">
        <v>2900</v>
      </c>
      <c r="T9" s="81">
        <v>1</v>
      </c>
      <c r="U9" s="81">
        <v>28000</v>
      </c>
      <c r="V9" s="82">
        <v>4</v>
      </c>
      <c r="W9" s="83" t="s">
        <v>26</v>
      </c>
      <c r="X9" s="81">
        <v>5</v>
      </c>
      <c r="Y9" s="81">
        <v>1500000</v>
      </c>
      <c r="Z9" s="81">
        <v>0</v>
      </c>
      <c r="AA9" s="81">
        <v>0</v>
      </c>
      <c r="AB9" s="81">
        <v>0</v>
      </c>
      <c r="AC9" s="81">
        <v>0</v>
      </c>
      <c r="AD9" s="81">
        <f t="shared" si="0"/>
        <v>300</v>
      </c>
      <c r="AE9" s="81">
        <f t="shared" si="1"/>
        <v>7</v>
      </c>
      <c r="AF9" s="81">
        <f t="shared" si="2"/>
        <v>0</v>
      </c>
      <c r="AG9" s="148">
        <f t="shared" si="6"/>
        <v>307</v>
      </c>
      <c r="AH9" s="83">
        <f t="shared" si="3"/>
        <v>2900</v>
      </c>
      <c r="AI9" s="81">
        <f t="shared" si="4"/>
        <v>1539500</v>
      </c>
      <c r="AJ9" s="81">
        <f t="shared" si="5"/>
        <v>0</v>
      </c>
      <c r="AK9" s="81">
        <f t="shared" si="7"/>
        <v>1539500</v>
      </c>
      <c r="AM9" s="92"/>
      <c r="AN9" s="93"/>
      <c r="AO9" s="37"/>
    </row>
    <row r="10" spans="1:41" ht="15.75" x14ac:dyDescent="0.25">
      <c r="A10" s="79">
        <v>5</v>
      </c>
      <c r="B10" s="80" t="s">
        <v>27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2</v>
      </c>
      <c r="I10" s="81">
        <v>15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7</v>
      </c>
      <c r="S10" s="81">
        <v>75</v>
      </c>
      <c r="T10" s="81">
        <v>0</v>
      </c>
      <c r="U10" s="81">
        <v>0</v>
      </c>
      <c r="V10" s="82">
        <v>5</v>
      </c>
      <c r="W10" s="83" t="s">
        <v>27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f t="shared" si="0"/>
        <v>9</v>
      </c>
      <c r="AE10" s="81">
        <f t="shared" si="1"/>
        <v>0</v>
      </c>
      <c r="AF10" s="81">
        <f t="shared" si="2"/>
        <v>0</v>
      </c>
      <c r="AG10" s="148">
        <f t="shared" si="6"/>
        <v>9</v>
      </c>
      <c r="AH10" s="83">
        <f t="shared" si="3"/>
        <v>90</v>
      </c>
      <c r="AI10" s="81">
        <f t="shared" si="4"/>
        <v>0</v>
      </c>
      <c r="AJ10" s="81">
        <f t="shared" si="5"/>
        <v>0</v>
      </c>
      <c r="AK10" s="81">
        <f t="shared" si="7"/>
        <v>0</v>
      </c>
      <c r="AM10" s="92"/>
      <c r="AN10" s="93"/>
      <c r="AO10" s="37"/>
    </row>
    <row r="11" spans="1:41" ht="15.75" x14ac:dyDescent="0.25">
      <c r="A11" s="79">
        <v>6</v>
      </c>
      <c r="B11" s="80" t="s">
        <v>28</v>
      </c>
      <c r="C11" s="81">
        <v>2</v>
      </c>
      <c r="D11" s="81">
        <v>220000</v>
      </c>
      <c r="E11" s="81">
        <v>0</v>
      </c>
      <c r="F11" s="81">
        <v>0</v>
      </c>
      <c r="G11" s="81">
        <v>0</v>
      </c>
      <c r="H11" s="81">
        <v>2</v>
      </c>
      <c r="I11" s="81">
        <v>15</v>
      </c>
      <c r="J11" s="81">
        <v>0</v>
      </c>
      <c r="K11" s="81">
        <v>0</v>
      </c>
      <c r="L11" s="81">
        <v>2</v>
      </c>
      <c r="M11" s="81">
        <v>825000</v>
      </c>
      <c r="N11" s="81">
        <v>0</v>
      </c>
      <c r="O11" s="81">
        <v>0</v>
      </c>
      <c r="P11" s="81">
        <v>0</v>
      </c>
      <c r="Q11" s="81">
        <v>0</v>
      </c>
      <c r="R11" s="81">
        <v>60</v>
      </c>
      <c r="S11" s="81">
        <v>825</v>
      </c>
      <c r="T11" s="81">
        <v>3</v>
      </c>
      <c r="U11" s="81">
        <v>1340000</v>
      </c>
      <c r="V11" s="82">
        <v>6</v>
      </c>
      <c r="W11" s="83" t="s">
        <v>28</v>
      </c>
      <c r="X11" s="81">
        <v>2</v>
      </c>
      <c r="Y11" s="81">
        <v>600000</v>
      </c>
      <c r="Z11" s="81">
        <v>0</v>
      </c>
      <c r="AA11" s="81">
        <v>0</v>
      </c>
      <c r="AB11" s="81">
        <v>0</v>
      </c>
      <c r="AC11" s="81">
        <v>0</v>
      </c>
      <c r="AD11" s="81">
        <f t="shared" si="0"/>
        <v>62</v>
      </c>
      <c r="AE11" s="81">
        <f t="shared" si="1"/>
        <v>7</v>
      </c>
      <c r="AF11" s="81">
        <f t="shared" si="2"/>
        <v>2</v>
      </c>
      <c r="AG11" s="148">
        <f t="shared" si="6"/>
        <v>71</v>
      </c>
      <c r="AH11" s="83">
        <f t="shared" si="3"/>
        <v>840</v>
      </c>
      <c r="AI11" s="81">
        <f t="shared" si="4"/>
        <v>2765000</v>
      </c>
      <c r="AJ11" s="81">
        <f t="shared" si="5"/>
        <v>220000</v>
      </c>
      <c r="AK11" s="81">
        <f t="shared" si="7"/>
        <v>2985000</v>
      </c>
      <c r="AM11" s="92"/>
      <c r="AN11" s="93"/>
      <c r="AO11" s="37"/>
    </row>
    <row r="12" spans="1:41" ht="15.75" x14ac:dyDescent="0.25">
      <c r="A12" s="79">
        <v>7</v>
      </c>
      <c r="B12" s="80" t="s">
        <v>29</v>
      </c>
      <c r="C12" s="81">
        <v>40.200000000000003</v>
      </c>
      <c r="D12" s="81">
        <v>2300000</v>
      </c>
      <c r="E12" s="81">
        <v>0</v>
      </c>
      <c r="F12" s="81">
        <v>0</v>
      </c>
      <c r="G12" s="81">
        <v>0</v>
      </c>
      <c r="H12" s="81">
        <v>8.4</v>
      </c>
      <c r="I12" s="81">
        <v>100</v>
      </c>
      <c r="J12" s="81">
        <v>20</v>
      </c>
      <c r="K12" s="81">
        <v>250000</v>
      </c>
      <c r="L12" s="81">
        <v>1</v>
      </c>
      <c r="M12" s="81">
        <v>100000</v>
      </c>
      <c r="N12" s="81">
        <v>0</v>
      </c>
      <c r="O12" s="81">
        <v>0</v>
      </c>
      <c r="P12" s="81">
        <v>0</v>
      </c>
      <c r="Q12" s="81">
        <v>0</v>
      </c>
      <c r="R12" s="81">
        <v>52</v>
      </c>
      <c r="S12" s="81">
        <v>230</v>
      </c>
      <c r="T12" s="81">
        <v>0</v>
      </c>
      <c r="U12" s="81">
        <v>0</v>
      </c>
      <c r="V12" s="82">
        <v>7</v>
      </c>
      <c r="W12" s="83" t="s">
        <v>29</v>
      </c>
      <c r="X12" s="81">
        <v>1</v>
      </c>
      <c r="Y12" s="81">
        <v>20000</v>
      </c>
      <c r="Z12" s="81">
        <v>0</v>
      </c>
      <c r="AA12" s="81">
        <v>0</v>
      </c>
      <c r="AB12" s="81">
        <v>0</v>
      </c>
      <c r="AC12" s="81">
        <v>0</v>
      </c>
      <c r="AD12" s="81">
        <f t="shared" si="0"/>
        <v>60.4</v>
      </c>
      <c r="AE12" s="81">
        <f t="shared" si="1"/>
        <v>2</v>
      </c>
      <c r="AF12" s="81">
        <f t="shared" si="2"/>
        <v>60.2</v>
      </c>
      <c r="AG12" s="148">
        <f t="shared" si="6"/>
        <v>122.6</v>
      </c>
      <c r="AH12" s="83">
        <f t="shared" si="3"/>
        <v>330</v>
      </c>
      <c r="AI12" s="81">
        <f t="shared" si="4"/>
        <v>120000</v>
      </c>
      <c r="AJ12" s="81">
        <f t="shared" si="5"/>
        <v>2550000</v>
      </c>
      <c r="AK12" s="81">
        <f t="shared" si="7"/>
        <v>2670000</v>
      </c>
      <c r="AM12" s="92"/>
      <c r="AN12" s="93"/>
      <c r="AO12" s="37"/>
    </row>
    <row r="13" spans="1:41" ht="15.75" x14ac:dyDescent="0.25">
      <c r="A13" s="79">
        <v>8</v>
      </c>
      <c r="B13" s="80" t="s">
        <v>30</v>
      </c>
      <c r="C13" s="81">
        <v>0</v>
      </c>
      <c r="D13" s="81">
        <v>0</v>
      </c>
      <c r="E13" s="81">
        <v>25</v>
      </c>
      <c r="F13" s="81">
        <v>0</v>
      </c>
      <c r="G13" s="81">
        <v>600000</v>
      </c>
      <c r="H13" s="81">
        <v>55</v>
      </c>
      <c r="I13" s="81">
        <v>1035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10</v>
      </c>
      <c r="Q13" s="81">
        <v>304000</v>
      </c>
      <c r="R13" s="81">
        <v>1065</v>
      </c>
      <c r="S13" s="81">
        <v>14950</v>
      </c>
      <c r="T13" s="81">
        <v>1</v>
      </c>
      <c r="U13" s="81">
        <v>2085000</v>
      </c>
      <c r="V13" s="82">
        <v>8</v>
      </c>
      <c r="W13" s="83" t="s">
        <v>30</v>
      </c>
      <c r="X13" s="81">
        <v>1</v>
      </c>
      <c r="Y13" s="81">
        <v>2725000</v>
      </c>
      <c r="Z13" s="81">
        <v>0</v>
      </c>
      <c r="AA13" s="81">
        <v>0</v>
      </c>
      <c r="AB13" s="81">
        <v>25</v>
      </c>
      <c r="AC13" s="81">
        <v>1320000</v>
      </c>
      <c r="AD13" s="81">
        <f t="shared" si="0"/>
        <v>1120</v>
      </c>
      <c r="AE13" s="81">
        <v>0</v>
      </c>
      <c r="AF13" s="81">
        <f t="shared" si="2"/>
        <v>60</v>
      </c>
      <c r="AG13" s="148">
        <f t="shared" si="6"/>
        <v>1180</v>
      </c>
      <c r="AH13" s="83">
        <f t="shared" si="3"/>
        <v>15985</v>
      </c>
      <c r="AI13" s="81">
        <f t="shared" si="4"/>
        <v>4810000</v>
      </c>
      <c r="AJ13" s="81">
        <f t="shared" si="5"/>
        <v>2224000</v>
      </c>
      <c r="AK13" s="81">
        <f t="shared" si="7"/>
        <v>7034000</v>
      </c>
      <c r="AM13" s="92"/>
      <c r="AN13" s="93"/>
      <c r="AO13" s="37"/>
    </row>
    <row r="14" spans="1:41" ht="15.75" x14ac:dyDescent="0.25">
      <c r="A14" s="79">
        <v>9</v>
      </c>
      <c r="B14" s="80" t="s">
        <v>31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4</v>
      </c>
      <c r="Q14" s="81">
        <v>55000</v>
      </c>
      <c r="R14" s="81">
        <v>2</v>
      </c>
      <c r="S14" s="81">
        <v>40</v>
      </c>
      <c r="T14" s="81">
        <v>0</v>
      </c>
      <c r="U14" s="81">
        <v>0</v>
      </c>
      <c r="V14" s="82">
        <v>9</v>
      </c>
      <c r="W14" s="83" t="s">
        <v>31</v>
      </c>
      <c r="X14" s="81">
        <v>0</v>
      </c>
      <c r="Y14" s="81">
        <v>0</v>
      </c>
      <c r="Z14" s="81">
        <v>0</v>
      </c>
      <c r="AA14" s="81">
        <v>0</v>
      </c>
      <c r="AB14" s="81">
        <v>1</v>
      </c>
      <c r="AC14" s="81">
        <v>25000</v>
      </c>
      <c r="AD14" s="81">
        <f t="shared" si="0"/>
        <v>2</v>
      </c>
      <c r="AE14" s="81">
        <f t="shared" ref="AE14:AE27" si="8">L14+T14+X14</f>
        <v>0</v>
      </c>
      <c r="AF14" s="81">
        <f t="shared" si="2"/>
        <v>5</v>
      </c>
      <c r="AG14" s="148">
        <f t="shared" si="6"/>
        <v>7</v>
      </c>
      <c r="AH14" s="83">
        <f t="shared" si="3"/>
        <v>40</v>
      </c>
      <c r="AI14" s="81">
        <f t="shared" si="4"/>
        <v>0</v>
      </c>
      <c r="AJ14" s="81">
        <f t="shared" si="5"/>
        <v>80000</v>
      </c>
      <c r="AK14" s="81">
        <f t="shared" si="7"/>
        <v>80000</v>
      </c>
      <c r="AM14" s="92"/>
      <c r="AN14" s="93"/>
      <c r="AO14" s="37"/>
    </row>
    <row r="15" spans="1:41" ht="15.75" x14ac:dyDescent="0.25">
      <c r="A15" s="79">
        <v>10</v>
      </c>
      <c r="B15" s="80" t="s">
        <v>32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48</v>
      </c>
      <c r="S15" s="81">
        <v>720</v>
      </c>
      <c r="T15" s="81">
        <v>0</v>
      </c>
      <c r="U15" s="81">
        <v>0</v>
      </c>
      <c r="V15" s="82">
        <v>10</v>
      </c>
      <c r="W15" s="83" t="s">
        <v>32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f t="shared" si="0"/>
        <v>48</v>
      </c>
      <c r="AE15" s="81">
        <f t="shared" si="8"/>
        <v>0</v>
      </c>
      <c r="AF15" s="81">
        <f t="shared" si="2"/>
        <v>0</v>
      </c>
      <c r="AG15" s="148">
        <f>AD15+AE15+AF15</f>
        <v>48</v>
      </c>
      <c r="AH15" s="83">
        <f t="shared" si="3"/>
        <v>720</v>
      </c>
      <c r="AI15" s="81">
        <f t="shared" si="4"/>
        <v>0</v>
      </c>
      <c r="AJ15" s="81">
        <f t="shared" si="5"/>
        <v>0</v>
      </c>
      <c r="AK15" s="81">
        <f t="shared" si="7"/>
        <v>0</v>
      </c>
      <c r="AM15" s="92"/>
      <c r="AN15" s="93"/>
      <c r="AO15" s="37"/>
    </row>
    <row r="16" spans="1:41" ht="15.75" x14ac:dyDescent="0.25">
      <c r="A16" s="79">
        <v>11</v>
      </c>
      <c r="B16" s="80" t="s">
        <v>33</v>
      </c>
      <c r="C16" s="81">
        <v>20</v>
      </c>
      <c r="D16" s="81">
        <v>3034000</v>
      </c>
      <c r="E16" s="81">
        <v>70</v>
      </c>
      <c r="F16" s="81">
        <v>0</v>
      </c>
      <c r="G16" s="81">
        <v>1384540</v>
      </c>
      <c r="H16" s="81">
        <v>0</v>
      </c>
      <c r="I16" s="81">
        <v>0</v>
      </c>
      <c r="J16" s="81">
        <v>0</v>
      </c>
      <c r="K16" s="81">
        <v>0</v>
      </c>
      <c r="L16" s="81">
        <v>1</v>
      </c>
      <c r="M16" s="81">
        <v>855000</v>
      </c>
      <c r="N16" s="81">
        <v>0</v>
      </c>
      <c r="O16" s="81">
        <v>0</v>
      </c>
      <c r="P16" s="81">
        <v>0</v>
      </c>
      <c r="Q16" s="81">
        <v>0</v>
      </c>
      <c r="R16" s="81">
        <v>80</v>
      </c>
      <c r="S16" s="81">
        <v>1045</v>
      </c>
      <c r="T16" s="81">
        <v>0</v>
      </c>
      <c r="U16" s="81">
        <v>0</v>
      </c>
      <c r="V16" s="82">
        <v>11</v>
      </c>
      <c r="W16" s="83" t="s">
        <v>33</v>
      </c>
      <c r="X16" s="81">
        <v>0</v>
      </c>
      <c r="Y16" s="81">
        <v>0</v>
      </c>
      <c r="Z16" s="81">
        <v>0</v>
      </c>
      <c r="AA16" s="81">
        <v>0</v>
      </c>
      <c r="AB16" s="81">
        <v>15</v>
      </c>
      <c r="AC16" s="81">
        <v>1850000</v>
      </c>
      <c r="AD16" s="81">
        <f t="shared" si="0"/>
        <v>80</v>
      </c>
      <c r="AE16" s="81">
        <f t="shared" si="8"/>
        <v>1</v>
      </c>
      <c r="AF16" s="81">
        <f t="shared" si="2"/>
        <v>105</v>
      </c>
      <c r="AG16" s="148">
        <f t="shared" si="6"/>
        <v>186</v>
      </c>
      <c r="AH16" s="83">
        <f t="shared" si="3"/>
        <v>1045</v>
      </c>
      <c r="AI16" s="81">
        <f t="shared" si="4"/>
        <v>855000</v>
      </c>
      <c r="AJ16" s="81">
        <f t="shared" si="5"/>
        <v>6268540</v>
      </c>
      <c r="AK16" s="81">
        <f t="shared" si="7"/>
        <v>7123540</v>
      </c>
      <c r="AM16" s="92"/>
      <c r="AN16" s="93"/>
      <c r="AO16" s="37"/>
    </row>
    <row r="17" spans="1:41" ht="15.75" x14ac:dyDescent="0.25">
      <c r="A17" s="79">
        <v>12</v>
      </c>
      <c r="B17" s="80" t="s">
        <v>34</v>
      </c>
      <c r="C17" s="81">
        <v>109</v>
      </c>
      <c r="D17" s="81">
        <v>1000000</v>
      </c>
      <c r="E17" s="81">
        <v>0</v>
      </c>
      <c r="F17" s="81">
        <v>0</v>
      </c>
      <c r="G17" s="81">
        <v>0</v>
      </c>
      <c r="H17" s="81">
        <v>2.8</v>
      </c>
      <c r="I17" s="81">
        <v>55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v>109</v>
      </c>
      <c r="S17" s="81">
        <v>1000</v>
      </c>
      <c r="T17" s="81">
        <v>0</v>
      </c>
      <c r="U17" s="81">
        <v>0</v>
      </c>
      <c r="V17" s="82">
        <v>12</v>
      </c>
      <c r="W17" s="83" t="s">
        <v>34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f t="shared" si="0"/>
        <v>111.8</v>
      </c>
      <c r="AE17" s="81">
        <f t="shared" si="8"/>
        <v>0</v>
      </c>
      <c r="AF17" s="81">
        <f t="shared" si="2"/>
        <v>109</v>
      </c>
      <c r="AG17" s="148">
        <f t="shared" si="6"/>
        <v>220.8</v>
      </c>
      <c r="AH17" s="83">
        <f t="shared" si="3"/>
        <v>1055</v>
      </c>
      <c r="AI17" s="81">
        <f t="shared" si="4"/>
        <v>0</v>
      </c>
      <c r="AJ17" s="81">
        <f t="shared" si="5"/>
        <v>1000000</v>
      </c>
      <c r="AK17" s="81">
        <f t="shared" si="7"/>
        <v>1000000</v>
      </c>
      <c r="AM17" s="92"/>
      <c r="AN17" s="93"/>
      <c r="AO17" s="37"/>
    </row>
    <row r="18" spans="1:41" ht="15.75" x14ac:dyDescent="0.25">
      <c r="A18" s="79">
        <v>13</v>
      </c>
      <c r="B18" s="80" t="s">
        <v>35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300</v>
      </c>
      <c r="S18" s="81">
        <v>3050</v>
      </c>
      <c r="T18" s="81">
        <v>0</v>
      </c>
      <c r="U18" s="81">
        <v>0</v>
      </c>
      <c r="V18" s="82">
        <v>13</v>
      </c>
      <c r="W18" s="83" t="s">
        <v>35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f t="shared" si="0"/>
        <v>300</v>
      </c>
      <c r="AE18" s="81">
        <f t="shared" si="8"/>
        <v>0</v>
      </c>
      <c r="AF18" s="81">
        <f t="shared" si="2"/>
        <v>0</v>
      </c>
      <c r="AG18" s="148">
        <f t="shared" si="6"/>
        <v>300</v>
      </c>
      <c r="AH18" s="83">
        <f t="shared" si="3"/>
        <v>3050</v>
      </c>
      <c r="AI18" s="81">
        <f t="shared" si="4"/>
        <v>0</v>
      </c>
      <c r="AJ18" s="81">
        <f t="shared" si="5"/>
        <v>0</v>
      </c>
      <c r="AK18" s="81">
        <f t="shared" si="7"/>
        <v>0</v>
      </c>
      <c r="AM18" s="92"/>
      <c r="AN18" s="93"/>
      <c r="AO18" s="37"/>
    </row>
    <row r="19" spans="1:41" ht="15.75" x14ac:dyDescent="0.25">
      <c r="A19" s="79">
        <v>14</v>
      </c>
      <c r="B19" s="80" t="s">
        <v>36</v>
      </c>
      <c r="C19" s="81">
        <v>2</v>
      </c>
      <c r="D19" s="81">
        <v>220000</v>
      </c>
      <c r="E19" s="81">
        <v>0</v>
      </c>
      <c r="F19" s="81">
        <v>0</v>
      </c>
      <c r="G19" s="81">
        <v>0</v>
      </c>
      <c r="H19" s="81">
        <v>15</v>
      </c>
      <c r="I19" s="81">
        <v>100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81">
        <v>2670</v>
      </c>
      <c r="S19" s="81">
        <v>39940</v>
      </c>
      <c r="T19" s="81">
        <v>0</v>
      </c>
      <c r="U19" s="81">
        <v>0</v>
      </c>
      <c r="V19" s="82">
        <v>14</v>
      </c>
      <c r="W19" s="83" t="s">
        <v>36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f t="shared" si="0"/>
        <v>2685</v>
      </c>
      <c r="AE19" s="81">
        <f t="shared" si="8"/>
        <v>0</v>
      </c>
      <c r="AF19" s="81">
        <f t="shared" si="2"/>
        <v>2</v>
      </c>
      <c r="AG19" s="148">
        <f t="shared" si="6"/>
        <v>2687</v>
      </c>
      <c r="AH19" s="83">
        <f t="shared" si="3"/>
        <v>40040</v>
      </c>
      <c r="AI19" s="81">
        <f t="shared" si="4"/>
        <v>0</v>
      </c>
      <c r="AJ19" s="81">
        <f t="shared" si="5"/>
        <v>220000</v>
      </c>
      <c r="AK19" s="81">
        <f t="shared" si="7"/>
        <v>220000</v>
      </c>
      <c r="AM19" s="92"/>
      <c r="AN19" s="93"/>
      <c r="AO19" s="37"/>
    </row>
    <row r="20" spans="1:41" ht="15.75" x14ac:dyDescent="0.25">
      <c r="A20" s="79">
        <v>15</v>
      </c>
      <c r="B20" s="80" t="s">
        <v>37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25</v>
      </c>
      <c r="S20" s="81">
        <v>450</v>
      </c>
      <c r="T20" s="81">
        <v>0</v>
      </c>
      <c r="U20" s="81">
        <v>0</v>
      </c>
      <c r="V20" s="82">
        <v>15</v>
      </c>
      <c r="W20" s="83" t="s">
        <v>37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f t="shared" si="0"/>
        <v>25</v>
      </c>
      <c r="AE20" s="81">
        <f t="shared" si="8"/>
        <v>0</v>
      </c>
      <c r="AF20" s="81">
        <f t="shared" si="2"/>
        <v>0</v>
      </c>
      <c r="AG20" s="148">
        <f t="shared" si="6"/>
        <v>25</v>
      </c>
      <c r="AH20" s="83">
        <f t="shared" si="3"/>
        <v>450</v>
      </c>
      <c r="AI20" s="81">
        <f t="shared" si="4"/>
        <v>0</v>
      </c>
      <c r="AJ20" s="81">
        <f t="shared" si="5"/>
        <v>0</v>
      </c>
      <c r="AK20" s="81">
        <f t="shared" si="7"/>
        <v>0</v>
      </c>
      <c r="AM20" s="92"/>
      <c r="AN20" s="93"/>
      <c r="AO20" s="37"/>
    </row>
    <row r="21" spans="1:41" ht="15.75" x14ac:dyDescent="0.25">
      <c r="A21" s="79">
        <v>16</v>
      </c>
      <c r="B21" s="89" t="s">
        <v>112</v>
      </c>
      <c r="C21" s="81">
        <v>2</v>
      </c>
      <c r="D21" s="81">
        <v>0</v>
      </c>
      <c r="E21" s="81">
        <v>0</v>
      </c>
      <c r="F21" s="81">
        <v>0</v>
      </c>
      <c r="G21" s="81">
        <v>0</v>
      </c>
      <c r="H21" s="81">
        <v>1</v>
      </c>
      <c r="I21" s="81">
        <v>2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0</v>
      </c>
      <c r="R21" s="81">
        <v>20</v>
      </c>
      <c r="S21" s="81">
        <v>47</v>
      </c>
      <c r="T21" s="81">
        <v>0</v>
      </c>
      <c r="U21" s="81">
        <v>0</v>
      </c>
      <c r="V21" s="82">
        <v>16</v>
      </c>
      <c r="W21" s="90" t="s">
        <v>112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f t="shared" si="0"/>
        <v>21</v>
      </c>
      <c r="AE21" s="81">
        <f t="shared" si="8"/>
        <v>0</v>
      </c>
      <c r="AF21" s="81">
        <f t="shared" si="2"/>
        <v>2</v>
      </c>
      <c r="AG21" s="148">
        <f t="shared" si="6"/>
        <v>23</v>
      </c>
      <c r="AH21" s="83">
        <f t="shared" si="3"/>
        <v>49</v>
      </c>
      <c r="AI21" s="81">
        <f t="shared" si="4"/>
        <v>0</v>
      </c>
      <c r="AJ21" s="81">
        <f t="shared" si="5"/>
        <v>0</v>
      </c>
      <c r="AK21" s="81">
        <f t="shared" si="7"/>
        <v>0</v>
      </c>
      <c r="AM21" s="92"/>
      <c r="AN21" s="93"/>
      <c r="AO21" s="37"/>
    </row>
    <row r="22" spans="1:41" ht="15.75" x14ac:dyDescent="0.25">
      <c r="A22" s="79">
        <v>17</v>
      </c>
      <c r="B22" s="80" t="s">
        <v>39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5.2</v>
      </c>
      <c r="K22" s="81">
        <v>180000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0</v>
      </c>
      <c r="R22" s="81">
        <v>4.2</v>
      </c>
      <c r="S22" s="81">
        <v>11.5</v>
      </c>
      <c r="T22" s="81">
        <v>0</v>
      </c>
      <c r="U22" s="81">
        <v>0</v>
      </c>
      <c r="V22" s="82">
        <v>17</v>
      </c>
      <c r="W22" s="83" t="s">
        <v>39</v>
      </c>
      <c r="X22" s="81">
        <v>0</v>
      </c>
      <c r="Y22" s="81">
        <v>0</v>
      </c>
      <c r="Z22" s="81">
        <v>1</v>
      </c>
      <c r="AA22" s="81">
        <v>3</v>
      </c>
      <c r="AB22" s="81">
        <v>0</v>
      </c>
      <c r="AC22" s="81">
        <v>0</v>
      </c>
      <c r="AD22" s="81">
        <f t="shared" si="0"/>
        <v>5.2</v>
      </c>
      <c r="AE22" s="81">
        <f t="shared" si="8"/>
        <v>0</v>
      </c>
      <c r="AF22" s="81">
        <f t="shared" si="2"/>
        <v>5.2</v>
      </c>
      <c r="AG22" s="148">
        <f t="shared" si="6"/>
        <v>10.4</v>
      </c>
      <c r="AH22" s="83">
        <f t="shared" si="3"/>
        <v>14.5</v>
      </c>
      <c r="AI22" s="81">
        <f t="shared" si="4"/>
        <v>0</v>
      </c>
      <c r="AJ22" s="81">
        <f t="shared" si="5"/>
        <v>180000</v>
      </c>
      <c r="AK22" s="81">
        <f t="shared" si="7"/>
        <v>180000</v>
      </c>
      <c r="AM22" s="92"/>
      <c r="AN22" s="93"/>
      <c r="AO22" s="37"/>
    </row>
    <row r="23" spans="1:41" ht="15.75" x14ac:dyDescent="0.25">
      <c r="A23" s="79">
        <v>18</v>
      </c>
      <c r="B23" s="83" t="s">
        <v>40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1">
        <v>0</v>
      </c>
      <c r="V23" s="82">
        <v>18</v>
      </c>
      <c r="W23" s="83" t="s">
        <v>40</v>
      </c>
      <c r="X23" s="81">
        <v>0</v>
      </c>
      <c r="Y23" s="81">
        <v>0</v>
      </c>
      <c r="Z23" s="81">
        <v>0</v>
      </c>
      <c r="AA23" s="81">
        <v>0</v>
      </c>
      <c r="AB23" s="81">
        <v>0</v>
      </c>
      <c r="AC23" s="81">
        <v>0</v>
      </c>
      <c r="AD23" s="81">
        <f t="shared" si="0"/>
        <v>0</v>
      </c>
      <c r="AE23" s="81">
        <f t="shared" si="8"/>
        <v>0</v>
      </c>
      <c r="AF23" s="81">
        <f t="shared" si="2"/>
        <v>0</v>
      </c>
      <c r="AG23" s="148">
        <f t="shared" si="6"/>
        <v>0</v>
      </c>
      <c r="AH23" s="83">
        <f t="shared" si="3"/>
        <v>0</v>
      </c>
      <c r="AI23" s="81">
        <f t="shared" si="4"/>
        <v>0</v>
      </c>
      <c r="AJ23" s="81">
        <f t="shared" si="5"/>
        <v>0</v>
      </c>
      <c r="AK23" s="81">
        <f t="shared" si="7"/>
        <v>0</v>
      </c>
      <c r="AM23" s="92"/>
      <c r="AN23" s="93"/>
      <c r="AO23" s="37"/>
    </row>
    <row r="24" spans="1:41" ht="15.75" x14ac:dyDescent="0.25">
      <c r="A24" s="79">
        <v>19</v>
      </c>
      <c r="B24" s="80" t="s">
        <v>41</v>
      </c>
      <c r="C24" s="81">
        <v>0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81">
        <v>4</v>
      </c>
      <c r="K24" s="81">
        <v>650000</v>
      </c>
      <c r="L24" s="81">
        <v>2</v>
      </c>
      <c r="M24" s="81">
        <v>1800000</v>
      </c>
      <c r="N24" s="81">
        <v>0</v>
      </c>
      <c r="O24" s="81">
        <v>0</v>
      </c>
      <c r="P24" s="81">
        <v>0</v>
      </c>
      <c r="Q24" s="81">
        <v>0</v>
      </c>
      <c r="R24" s="81">
        <v>26.2</v>
      </c>
      <c r="S24" s="81">
        <v>361</v>
      </c>
      <c r="T24" s="81">
        <v>0</v>
      </c>
      <c r="U24" s="81">
        <v>0</v>
      </c>
      <c r="V24" s="82">
        <v>19</v>
      </c>
      <c r="W24" s="83" t="s">
        <v>41</v>
      </c>
      <c r="X24" s="81">
        <v>0</v>
      </c>
      <c r="Y24" s="81">
        <v>0</v>
      </c>
      <c r="Z24" s="81">
        <v>0</v>
      </c>
      <c r="AA24" s="81">
        <v>0</v>
      </c>
      <c r="AB24" s="81">
        <v>0</v>
      </c>
      <c r="AC24" s="81">
        <v>0</v>
      </c>
      <c r="AD24" s="81">
        <f t="shared" si="0"/>
        <v>26.2</v>
      </c>
      <c r="AE24" s="81">
        <f t="shared" si="8"/>
        <v>2</v>
      </c>
      <c r="AF24" s="81">
        <f t="shared" si="2"/>
        <v>4</v>
      </c>
      <c r="AG24" s="148">
        <f t="shared" si="6"/>
        <v>32.200000000000003</v>
      </c>
      <c r="AH24" s="83">
        <f t="shared" si="3"/>
        <v>361</v>
      </c>
      <c r="AI24" s="81">
        <f t="shared" si="4"/>
        <v>1800000</v>
      </c>
      <c r="AJ24" s="81">
        <f t="shared" si="5"/>
        <v>650000</v>
      </c>
      <c r="AK24" s="81">
        <f t="shared" si="7"/>
        <v>2450000</v>
      </c>
      <c r="AM24" s="92"/>
      <c r="AN24" s="93"/>
      <c r="AO24" s="37"/>
    </row>
    <row r="25" spans="1:41" ht="15.75" x14ac:dyDescent="0.25">
      <c r="A25" s="79">
        <v>20</v>
      </c>
      <c r="B25" s="80" t="s">
        <v>42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R25" s="81">
        <v>288</v>
      </c>
      <c r="S25" s="81">
        <v>3528</v>
      </c>
      <c r="T25" s="81">
        <v>0</v>
      </c>
      <c r="U25" s="81">
        <v>0</v>
      </c>
      <c r="V25" s="82">
        <v>20</v>
      </c>
      <c r="W25" s="83" t="s">
        <v>42</v>
      </c>
      <c r="X25" s="81">
        <v>0</v>
      </c>
      <c r="Y25" s="81">
        <v>0</v>
      </c>
      <c r="Z25" s="81">
        <v>0</v>
      </c>
      <c r="AA25" s="81">
        <v>0</v>
      </c>
      <c r="AB25" s="81">
        <v>0</v>
      </c>
      <c r="AC25" s="81">
        <v>0</v>
      </c>
      <c r="AD25" s="81">
        <f t="shared" si="0"/>
        <v>288</v>
      </c>
      <c r="AE25" s="81">
        <f t="shared" si="8"/>
        <v>0</v>
      </c>
      <c r="AF25" s="81">
        <f t="shared" si="2"/>
        <v>0</v>
      </c>
      <c r="AG25" s="148">
        <f t="shared" si="6"/>
        <v>288</v>
      </c>
      <c r="AH25" s="83">
        <f t="shared" si="3"/>
        <v>3528</v>
      </c>
      <c r="AI25" s="81">
        <f t="shared" si="4"/>
        <v>0</v>
      </c>
      <c r="AJ25" s="81">
        <f t="shared" si="5"/>
        <v>0</v>
      </c>
      <c r="AK25" s="81">
        <f t="shared" si="7"/>
        <v>0</v>
      </c>
      <c r="AM25" s="92"/>
      <c r="AN25" s="93"/>
      <c r="AO25" s="37"/>
    </row>
    <row r="26" spans="1:41" ht="15.75" x14ac:dyDescent="0.25">
      <c r="A26" s="79">
        <v>21</v>
      </c>
      <c r="B26" s="80" t="s">
        <v>43</v>
      </c>
      <c r="C26" s="81">
        <v>15</v>
      </c>
      <c r="D26" s="81">
        <v>2310300</v>
      </c>
      <c r="E26" s="81">
        <v>109</v>
      </c>
      <c r="F26" s="81">
        <v>0</v>
      </c>
      <c r="G26" s="81">
        <v>10500000</v>
      </c>
      <c r="H26" s="81">
        <v>0</v>
      </c>
      <c r="I26" s="81">
        <v>0</v>
      </c>
      <c r="J26" s="81">
        <v>2</v>
      </c>
      <c r="K26" s="81">
        <v>850000</v>
      </c>
      <c r="L26" s="88">
        <v>1</v>
      </c>
      <c r="M26" s="81">
        <v>900000</v>
      </c>
      <c r="N26" s="81">
        <v>0</v>
      </c>
      <c r="O26" s="81">
        <v>0</v>
      </c>
      <c r="P26" s="81">
        <v>52</v>
      </c>
      <c r="Q26" s="81">
        <v>530000</v>
      </c>
      <c r="R26" s="81">
        <v>106</v>
      </c>
      <c r="S26" s="81">
        <v>1620</v>
      </c>
      <c r="T26" s="81">
        <v>1</v>
      </c>
      <c r="U26" s="81">
        <v>900000</v>
      </c>
      <c r="V26" s="82">
        <v>21</v>
      </c>
      <c r="W26" s="83" t="s">
        <v>43</v>
      </c>
      <c r="X26" s="81">
        <v>0</v>
      </c>
      <c r="Y26" s="81">
        <v>0</v>
      </c>
      <c r="Z26" s="81">
        <v>0</v>
      </c>
      <c r="AA26" s="81">
        <v>0</v>
      </c>
      <c r="AB26" s="81">
        <v>6</v>
      </c>
      <c r="AC26" s="81">
        <v>1000000</v>
      </c>
      <c r="AD26" s="81">
        <f t="shared" si="0"/>
        <v>106</v>
      </c>
      <c r="AE26" s="81">
        <f t="shared" si="8"/>
        <v>2</v>
      </c>
      <c r="AF26" s="81">
        <f t="shared" si="2"/>
        <v>184</v>
      </c>
      <c r="AG26" s="148">
        <f t="shared" si="6"/>
        <v>292</v>
      </c>
      <c r="AH26" s="83">
        <f t="shared" si="3"/>
        <v>1620</v>
      </c>
      <c r="AI26" s="81">
        <f t="shared" si="4"/>
        <v>1800000</v>
      </c>
      <c r="AJ26" s="81">
        <f t="shared" si="5"/>
        <v>15190300</v>
      </c>
      <c r="AK26" s="81">
        <f t="shared" si="7"/>
        <v>16990300</v>
      </c>
      <c r="AM26" s="92"/>
      <c r="AN26" s="93"/>
      <c r="AO26" s="37"/>
    </row>
    <row r="27" spans="1:41" ht="17.25" customHeight="1" x14ac:dyDescent="0.25">
      <c r="A27" s="41">
        <v>22</v>
      </c>
      <c r="B27" s="44" t="s">
        <v>44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65">
        <v>22</v>
      </c>
      <c r="W27" s="44" t="s">
        <v>44</v>
      </c>
      <c r="X27" s="81">
        <v>0</v>
      </c>
      <c r="Y27" s="81">
        <v>0</v>
      </c>
      <c r="Z27" s="81">
        <v>0</v>
      </c>
      <c r="AA27" s="81">
        <v>0</v>
      </c>
      <c r="AB27" s="81">
        <v>0</v>
      </c>
      <c r="AC27" s="81">
        <v>0</v>
      </c>
      <c r="AD27" s="81">
        <f t="shared" si="0"/>
        <v>0</v>
      </c>
      <c r="AE27" s="81">
        <f t="shared" si="8"/>
        <v>0</v>
      </c>
      <c r="AF27" s="81">
        <f t="shared" si="2"/>
        <v>0</v>
      </c>
      <c r="AG27" s="148">
        <f t="shared" si="6"/>
        <v>0</v>
      </c>
      <c r="AH27" s="83">
        <f t="shared" si="3"/>
        <v>0</v>
      </c>
      <c r="AI27" s="81">
        <f t="shared" si="4"/>
        <v>0</v>
      </c>
      <c r="AJ27" s="81">
        <f t="shared" si="5"/>
        <v>0</v>
      </c>
      <c r="AK27" s="81">
        <f t="shared" si="7"/>
        <v>0</v>
      </c>
      <c r="AM27" s="94"/>
      <c r="AN27" s="95"/>
      <c r="AO27" s="37"/>
    </row>
    <row r="28" spans="1:41" ht="15.75" x14ac:dyDescent="0.25">
      <c r="A28" s="79"/>
      <c r="B28" s="80" t="s">
        <v>72</v>
      </c>
      <c r="C28" s="83">
        <f>SUM(C6:C27)</f>
        <v>192.2</v>
      </c>
      <c r="D28" s="83">
        <f t="shared" ref="D28:Q28" si="9">SUM(D6:D26)</f>
        <v>9165600</v>
      </c>
      <c r="E28" s="83">
        <f>SUM(E6:E26)</f>
        <v>206</v>
      </c>
      <c r="F28" s="83">
        <f t="shared" si="9"/>
        <v>0</v>
      </c>
      <c r="G28" s="91">
        <f t="shared" si="9"/>
        <v>12531645</v>
      </c>
      <c r="H28" s="83">
        <f t="shared" si="9"/>
        <v>86.2</v>
      </c>
      <c r="I28" s="83">
        <f t="shared" si="9"/>
        <v>1322</v>
      </c>
      <c r="J28" s="83">
        <f t="shared" si="9"/>
        <v>34.799999999999997</v>
      </c>
      <c r="K28" s="83">
        <f>SUM(K6:K26)</f>
        <v>2700700</v>
      </c>
      <c r="L28" s="83">
        <f>SUM(L6:L26)</f>
        <v>10</v>
      </c>
      <c r="M28" s="83">
        <f>SUM(M6:M26)</f>
        <v>4545500</v>
      </c>
      <c r="N28" s="83">
        <f t="shared" si="9"/>
        <v>0</v>
      </c>
      <c r="O28" s="83">
        <f t="shared" si="9"/>
        <v>0</v>
      </c>
      <c r="P28" s="83">
        <f t="shared" si="9"/>
        <v>66</v>
      </c>
      <c r="Q28" s="83">
        <f t="shared" si="9"/>
        <v>889000</v>
      </c>
      <c r="R28" s="83">
        <f t="shared" ref="R28:AB28" si="10">SUM(R6:R26)</f>
        <v>5288.4</v>
      </c>
      <c r="S28" s="83">
        <f t="shared" si="10"/>
        <v>71470.5</v>
      </c>
      <c r="T28" s="83">
        <f t="shared" si="10"/>
        <v>9.8000000000000007</v>
      </c>
      <c r="U28" s="83">
        <f t="shared" si="10"/>
        <v>5461789</v>
      </c>
      <c r="V28" s="82"/>
      <c r="W28" s="83" t="s">
        <v>72</v>
      </c>
      <c r="X28" s="83">
        <f t="shared" si="10"/>
        <v>9</v>
      </c>
      <c r="Y28" s="83">
        <f t="shared" si="10"/>
        <v>4845000</v>
      </c>
      <c r="Z28" s="83">
        <f t="shared" si="10"/>
        <v>8.1999999999999993</v>
      </c>
      <c r="AA28" s="83">
        <f t="shared" si="10"/>
        <v>3</v>
      </c>
      <c r="AB28" s="83">
        <f t="shared" si="10"/>
        <v>53.2</v>
      </c>
      <c r="AC28" s="83">
        <f>SUM(AC6:AC26)</f>
        <v>5223994</v>
      </c>
      <c r="AD28" s="81">
        <f t="shared" si="0"/>
        <v>5382.7999999999993</v>
      </c>
      <c r="AE28" s="81">
        <f>SUM(AE6:AE26)</f>
        <v>26.8</v>
      </c>
      <c r="AF28" s="81">
        <f>SUM(AF6:AF26)</f>
        <v>552.20000000000005</v>
      </c>
      <c r="AG28" s="148">
        <f>SUM(AG6:AG27)</f>
        <v>5961.8</v>
      </c>
      <c r="AH28" s="81">
        <f t="shared" ref="AH28" si="11">SUM(AH6:AH26)</f>
        <v>72795.5</v>
      </c>
      <c r="AI28" s="81">
        <f t="shared" si="4"/>
        <v>14852289</v>
      </c>
      <c r="AJ28" s="81">
        <f t="shared" si="5"/>
        <v>30510939</v>
      </c>
      <c r="AK28" s="81">
        <f t="shared" si="7"/>
        <v>45363228</v>
      </c>
      <c r="AM28" s="37"/>
      <c r="AN28" s="37"/>
      <c r="AO28" s="37"/>
    </row>
    <row r="29" spans="1:41" x14ac:dyDescent="0.25">
      <c r="AM29" s="37"/>
      <c r="AN29" s="37"/>
      <c r="AO29" s="37"/>
    </row>
  </sheetData>
  <mergeCells count="35">
    <mergeCell ref="X4:Y4"/>
    <mergeCell ref="Z4:AA4"/>
    <mergeCell ref="AB4:AC4"/>
    <mergeCell ref="AD4:AG4"/>
    <mergeCell ref="AH4:AK4"/>
    <mergeCell ref="X3:Y3"/>
    <mergeCell ref="Z3:AA3"/>
    <mergeCell ref="AB3:AC3"/>
    <mergeCell ref="AD3:AG3"/>
    <mergeCell ref="AH3:AK3"/>
    <mergeCell ref="P3:Q3"/>
    <mergeCell ref="R3:S3"/>
    <mergeCell ref="T3:U3"/>
    <mergeCell ref="V3:V5"/>
    <mergeCell ref="C4:D4"/>
    <mergeCell ref="E4:G4"/>
    <mergeCell ref="H4:I4"/>
    <mergeCell ref="J4:K4"/>
    <mergeCell ref="L4:M4"/>
    <mergeCell ref="A2:U2"/>
    <mergeCell ref="A1:U1"/>
    <mergeCell ref="V1:AK1"/>
    <mergeCell ref="A3:A5"/>
    <mergeCell ref="B3:B5"/>
    <mergeCell ref="C3:D3"/>
    <mergeCell ref="E3:G3"/>
    <mergeCell ref="H3:I3"/>
    <mergeCell ref="J3:K3"/>
    <mergeCell ref="L3:M3"/>
    <mergeCell ref="W3:W5"/>
    <mergeCell ref="N4:O4"/>
    <mergeCell ref="P4:Q4"/>
    <mergeCell ref="R4:S4"/>
    <mergeCell ref="T4:U4"/>
    <mergeCell ref="N3:O3"/>
  </mergeCells>
  <pageMargins left="0.7" right="0.7" top="0.75" bottom="0.7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10" workbookViewId="0">
      <selection activeCell="F31" sqref="F31"/>
    </sheetView>
  </sheetViews>
  <sheetFormatPr defaultRowHeight="15" x14ac:dyDescent="0.25"/>
  <cols>
    <col min="2" max="2" width="16.140625" customWidth="1"/>
    <col min="3" max="3" width="19.28515625" customWidth="1"/>
    <col min="4" max="4" width="20.42578125" customWidth="1"/>
  </cols>
  <sheetData>
    <row r="1" spans="1:4" ht="41.25" customHeight="1" x14ac:dyDescent="0.25">
      <c r="A1" s="211" t="s">
        <v>96</v>
      </c>
      <c r="B1" s="211"/>
      <c r="C1" s="211"/>
      <c r="D1" s="211"/>
    </row>
    <row r="2" spans="1:4" ht="17.25" customHeight="1" x14ac:dyDescent="0.25">
      <c r="A2" s="54"/>
      <c r="B2" s="54"/>
      <c r="C2" s="55" t="s">
        <v>91</v>
      </c>
      <c r="D2" s="54"/>
    </row>
    <row r="3" spans="1:4" ht="18" customHeight="1" x14ac:dyDescent="0.25">
      <c r="A3" s="54"/>
      <c r="B3" s="54"/>
      <c r="C3" s="55" t="s">
        <v>92</v>
      </c>
      <c r="D3" s="54"/>
    </row>
    <row r="4" spans="1:4" ht="40.5" customHeight="1" x14ac:dyDescent="0.25">
      <c r="A4" s="56" t="s">
        <v>2</v>
      </c>
      <c r="B4" s="57" t="s">
        <v>93</v>
      </c>
      <c r="C4" s="58" t="s">
        <v>94</v>
      </c>
      <c r="D4" s="57" t="s">
        <v>95</v>
      </c>
    </row>
    <row r="5" spans="1:4" ht="21.75" customHeight="1" x14ac:dyDescent="0.25">
      <c r="A5" s="59">
        <v>1</v>
      </c>
      <c r="B5" s="60" t="s">
        <v>23</v>
      </c>
      <c r="C5" s="61">
        <v>83200</v>
      </c>
      <c r="D5" s="61">
        <v>425</v>
      </c>
    </row>
    <row r="6" spans="1:4" ht="21.75" customHeight="1" x14ac:dyDescent="0.25">
      <c r="A6" s="59">
        <v>2</v>
      </c>
      <c r="B6" s="62" t="s">
        <v>24</v>
      </c>
      <c r="C6" s="61">
        <v>50900</v>
      </c>
      <c r="D6" s="61">
        <v>338</v>
      </c>
    </row>
    <row r="7" spans="1:4" ht="21.75" customHeight="1" x14ac:dyDescent="0.25">
      <c r="A7" s="59">
        <v>3</v>
      </c>
      <c r="B7" s="60" t="s">
        <v>25</v>
      </c>
      <c r="C7" s="61">
        <v>198500</v>
      </c>
      <c r="D7" s="61">
        <v>1040</v>
      </c>
    </row>
    <row r="8" spans="1:4" ht="21.75" customHeight="1" x14ac:dyDescent="0.25">
      <c r="A8" s="59">
        <v>4</v>
      </c>
      <c r="B8" s="60" t="s">
        <v>26</v>
      </c>
      <c r="C8" s="63">
        <v>50940</v>
      </c>
      <c r="D8" s="61">
        <v>338</v>
      </c>
    </row>
    <row r="9" spans="1:4" ht="21.75" customHeight="1" x14ac:dyDescent="0.25">
      <c r="A9" s="59">
        <v>5</v>
      </c>
      <c r="B9" s="60" t="s">
        <v>27</v>
      </c>
      <c r="C9" s="61">
        <v>57000</v>
      </c>
      <c r="D9" s="61">
        <v>370</v>
      </c>
    </row>
    <row r="10" spans="1:4" ht="21.75" customHeight="1" x14ac:dyDescent="0.25">
      <c r="A10" s="59">
        <v>6</v>
      </c>
      <c r="B10" s="60" t="s">
        <v>28</v>
      </c>
      <c r="C10" s="61">
        <v>132000</v>
      </c>
      <c r="D10" s="61">
        <v>840</v>
      </c>
    </row>
    <row r="11" spans="1:4" ht="21.75" customHeight="1" x14ac:dyDescent="0.25">
      <c r="A11" s="59">
        <v>7</v>
      </c>
      <c r="B11" s="60" t="s">
        <v>29</v>
      </c>
      <c r="C11" s="61">
        <v>303000</v>
      </c>
      <c r="D11" s="61">
        <v>1888</v>
      </c>
    </row>
    <row r="12" spans="1:4" ht="21.75" customHeight="1" x14ac:dyDescent="0.25">
      <c r="A12" s="59">
        <v>8</v>
      </c>
      <c r="B12" s="60" t="s">
        <v>30</v>
      </c>
      <c r="C12" s="61">
        <v>610000</v>
      </c>
      <c r="D12" s="61">
        <v>4080</v>
      </c>
    </row>
    <row r="13" spans="1:4" ht="21.75" customHeight="1" x14ac:dyDescent="0.25">
      <c r="A13" s="59">
        <v>9</v>
      </c>
      <c r="B13" s="60" t="s">
        <v>31</v>
      </c>
      <c r="C13" s="61">
        <v>1800</v>
      </c>
      <c r="D13" s="63">
        <v>10</v>
      </c>
    </row>
    <row r="14" spans="1:4" ht="21.75" customHeight="1" x14ac:dyDescent="0.25">
      <c r="A14" s="59">
        <v>10</v>
      </c>
      <c r="B14" s="60" t="s">
        <v>32</v>
      </c>
      <c r="C14" s="61">
        <v>10000</v>
      </c>
      <c r="D14" s="61">
        <v>60</v>
      </c>
    </row>
    <row r="15" spans="1:4" ht="21.75" customHeight="1" x14ac:dyDescent="0.25">
      <c r="A15" s="59">
        <v>11</v>
      </c>
      <c r="B15" s="60" t="s">
        <v>33</v>
      </c>
      <c r="C15" s="61">
        <v>6340</v>
      </c>
      <c r="D15" s="61">
        <v>40</v>
      </c>
    </row>
    <row r="16" spans="1:4" ht="21.75" customHeight="1" x14ac:dyDescent="0.25">
      <c r="A16" s="59">
        <v>12</v>
      </c>
      <c r="B16" s="60" t="s">
        <v>34</v>
      </c>
      <c r="C16" s="61">
        <v>5000</v>
      </c>
      <c r="D16" s="61">
        <v>28</v>
      </c>
    </row>
    <row r="17" spans="1:4" ht="21.75" customHeight="1" x14ac:dyDescent="0.25">
      <c r="A17" s="59">
        <v>13</v>
      </c>
      <c r="B17" s="60" t="s">
        <v>35</v>
      </c>
      <c r="C17" s="61">
        <v>2000</v>
      </c>
      <c r="D17" s="61">
        <v>15</v>
      </c>
    </row>
    <row r="18" spans="1:4" ht="21.75" customHeight="1" x14ac:dyDescent="0.25">
      <c r="A18" s="59">
        <v>14</v>
      </c>
      <c r="B18" s="60" t="s">
        <v>36</v>
      </c>
      <c r="C18" s="63">
        <v>13400</v>
      </c>
      <c r="D18" s="63">
        <v>67</v>
      </c>
    </row>
    <row r="19" spans="1:4" ht="21.75" customHeight="1" x14ac:dyDescent="0.25">
      <c r="A19" s="59">
        <v>15</v>
      </c>
      <c r="B19" s="60" t="s">
        <v>37</v>
      </c>
      <c r="C19" s="61">
        <v>800</v>
      </c>
      <c r="D19" s="63">
        <v>6</v>
      </c>
    </row>
    <row r="20" spans="1:4" ht="21.75" customHeight="1" x14ac:dyDescent="0.25">
      <c r="A20" s="59">
        <v>16</v>
      </c>
      <c r="B20" s="60" t="s">
        <v>38</v>
      </c>
      <c r="C20" s="61">
        <v>72000</v>
      </c>
      <c r="D20" s="61">
        <v>405</v>
      </c>
    </row>
    <row r="21" spans="1:4" ht="21.75" customHeight="1" x14ac:dyDescent="0.25">
      <c r="A21" s="59">
        <v>17</v>
      </c>
      <c r="B21" s="60" t="s">
        <v>39</v>
      </c>
      <c r="C21" s="61">
        <v>30000</v>
      </c>
      <c r="D21" s="61">
        <v>230</v>
      </c>
    </row>
    <row r="22" spans="1:4" ht="21.75" customHeight="1" x14ac:dyDescent="0.25">
      <c r="A22" s="59">
        <v>18</v>
      </c>
      <c r="B22" s="64" t="s">
        <v>40</v>
      </c>
      <c r="C22" s="61">
        <v>17000</v>
      </c>
      <c r="D22" s="61">
        <v>122</v>
      </c>
    </row>
    <row r="23" spans="1:4" ht="21.75" customHeight="1" x14ac:dyDescent="0.25">
      <c r="A23" s="59">
        <v>19</v>
      </c>
      <c r="B23" s="60" t="s">
        <v>41</v>
      </c>
      <c r="C23" s="61">
        <v>32000</v>
      </c>
      <c r="D23" s="61">
        <v>206</v>
      </c>
    </row>
    <row r="24" spans="1:4" ht="21.75" customHeight="1" x14ac:dyDescent="0.25">
      <c r="A24" s="59">
        <v>20</v>
      </c>
      <c r="B24" s="60" t="s">
        <v>42</v>
      </c>
      <c r="C24" s="61">
        <v>7200</v>
      </c>
      <c r="D24" s="61">
        <v>45</v>
      </c>
    </row>
    <row r="25" spans="1:4" ht="21.75" customHeight="1" x14ac:dyDescent="0.25">
      <c r="A25" s="59">
        <v>21</v>
      </c>
      <c r="B25" s="60" t="s">
        <v>43</v>
      </c>
      <c r="C25" s="61">
        <v>2000</v>
      </c>
      <c r="D25" s="61">
        <v>12</v>
      </c>
    </row>
    <row r="26" spans="1:4" ht="21.75" customHeight="1" x14ac:dyDescent="0.25">
      <c r="A26" s="65">
        <v>22</v>
      </c>
      <c r="B26" s="40" t="s">
        <v>44</v>
      </c>
      <c r="C26" s="61">
        <v>2200</v>
      </c>
      <c r="D26" s="61">
        <v>15</v>
      </c>
    </row>
    <row r="27" spans="1:4" ht="21.75" customHeight="1" x14ac:dyDescent="0.25">
      <c r="A27" s="64"/>
      <c r="B27" s="60" t="s">
        <v>45</v>
      </c>
      <c r="C27" s="150">
        <f>SUM(C5:C26)</f>
        <v>1687280</v>
      </c>
      <c r="D27" s="150">
        <f>SUM(D5:D26)</f>
        <v>10580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topLeftCell="A16" workbookViewId="0">
      <selection activeCell="P35" sqref="P35"/>
    </sheetView>
  </sheetViews>
  <sheetFormatPr defaultRowHeight="15" x14ac:dyDescent="0.25"/>
  <cols>
    <col min="1" max="1" width="4.140625" customWidth="1"/>
    <col min="2" max="2" width="11" customWidth="1"/>
    <col min="3" max="3" width="5.5703125" customWidth="1"/>
    <col min="4" max="4" width="6.28515625" customWidth="1"/>
    <col min="5" max="6" width="6.140625" customWidth="1"/>
    <col min="7" max="8" width="3.140625" customWidth="1"/>
    <col min="9" max="10" width="4.28515625" customWidth="1"/>
    <col min="11" max="11" width="4.140625" customWidth="1"/>
    <col min="12" max="12" width="5.5703125" customWidth="1"/>
    <col min="13" max="13" width="4.7109375" customWidth="1"/>
    <col min="14" max="14" width="3.7109375" customWidth="1"/>
    <col min="15" max="15" width="2.85546875" customWidth="1"/>
    <col min="16" max="16" width="4.140625" customWidth="1"/>
    <col min="17" max="17" width="3.140625" customWidth="1"/>
    <col min="18" max="18" width="4.140625" customWidth="1"/>
    <col min="19" max="19" width="3.85546875" customWidth="1"/>
    <col min="20" max="20" width="4.140625" customWidth="1"/>
    <col min="21" max="21" width="4" customWidth="1"/>
    <col min="22" max="22" width="4.28515625" customWidth="1"/>
    <col min="23" max="23" width="3" customWidth="1"/>
    <col min="24" max="24" width="3.5703125" customWidth="1"/>
    <col min="25" max="25" width="4" customWidth="1"/>
    <col min="26" max="26" width="4.5703125" customWidth="1"/>
    <col min="27" max="27" width="4.28515625" customWidth="1"/>
    <col min="28" max="28" width="3.85546875" customWidth="1"/>
    <col min="29" max="29" width="6.5703125" customWidth="1"/>
    <col min="30" max="30" width="5.85546875" customWidth="1"/>
    <col min="31" max="31" width="6.42578125" customWidth="1"/>
    <col min="32" max="32" width="7.28515625" customWidth="1"/>
  </cols>
  <sheetData>
    <row r="1" spans="1:32" ht="16.5" x14ac:dyDescent="0.25">
      <c r="A1" s="212" t="s">
        <v>155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</row>
    <row r="2" spans="1:32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13" t="s">
        <v>97</v>
      </c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67"/>
      <c r="AC2" s="67"/>
      <c r="AD2" s="67"/>
      <c r="AE2" s="67"/>
      <c r="AF2" s="67"/>
    </row>
    <row r="3" spans="1:32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214" t="s">
        <v>154</v>
      </c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68"/>
      <c r="AC3" s="68"/>
      <c r="AD3" s="68"/>
      <c r="AE3" s="68"/>
      <c r="AF3" s="68"/>
    </row>
    <row r="4" spans="1:32" x14ac:dyDescent="0.25">
      <c r="A4" s="215" t="s">
        <v>2</v>
      </c>
      <c r="B4" s="215" t="s">
        <v>98</v>
      </c>
      <c r="C4" s="218" t="s">
        <v>99</v>
      </c>
      <c r="D4" s="219"/>
      <c r="E4" s="218" t="s">
        <v>100</v>
      </c>
      <c r="F4" s="219"/>
      <c r="G4" s="218" t="s">
        <v>101</v>
      </c>
      <c r="H4" s="219"/>
      <c r="I4" s="218" t="s">
        <v>102</v>
      </c>
      <c r="J4" s="219"/>
      <c r="K4" s="218" t="s">
        <v>103</v>
      </c>
      <c r="L4" s="219"/>
      <c r="M4" s="218" t="s">
        <v>104</v>
      </c>
      <c r="N4" s="219"/>
      <c r="O4" s="218" t="s">
        <v>105</v>
      </c>
      <c r="P4" s="219"/>
      <c r="Q4" s="218" t="s">
        <v>106</v>
      </c>
      <c r="R4" s="219"/>
      <c r="S4" s="220" t="s">
        <v>107</v>
      </c>
      <c r="T4" s="220"/>
      <c r="U4" s="220" t="s">
        <v>108</v>
      </c>
      <c r="V4" s="220"/>
      <c r="W4" s="220" t="s">
        <v>109</v>
      </c>
      <c r="X4" s="220"/>
      <c r="Y4" s="218" t="s">
        <v>110</v>
      </c>
      <c r="Z4" s="219"/>
      <c r="AA4" s="218" t="s">
        <v>111</v>
      </c>
      <c r="AB4" s="219"/>
      <c r="AC4" s="218" t="s">
        <v>156</v>
      </c>
      <c r="AD4" s="219"/>
      <c r="AE4" s="220" t="s">
        <v>72</v>
      </c>
      <c r="AF4" s="220"/>
    </row>
    <row r="5" spans="1:32" x14ac:dyDescent="0.25">
      <c r="A5" s="216"/>
      <c r="B5" s="216"/>
      <c r="C5" s="218">
        <v>1</v>
      </c>
      <c r="D5" s="219"/>
      <c r="E5" s="218">
        <v>2</v>
      </c>
      <c r="F5" s="219"/>
      <c r="G5" s="218">
        <v>3</v>
      </c>
      <c r="H5" s="219"/>
      <c r="I5" s="218">
        <v>4</v>
      </c>
      <c r="J5" s="219"/>
      <c r="K5" s="218">
        <v>5</v>
      </c>
      <c r="L5" s="219"/>
      <c r="M5" s="218">
        <v>6</v>
      </c>
      <c r="N5" s="219"/>
      <c r="O5" s="218">
        <v>7</v>
      </c>
      <c r="P5" s="219"/>
      <c r="Q5" s="218">
        <v>8</v>
      </c>
      <c r="R5" s="219"/>
      <c r="S5" s="218">
        <v>9</v>
      </c>
      <c r="T5" s="219"/>
      <c r="U5" s="218">
        <v>10</v>
      </c>
      <c r="V5" s="219"/>
      <c r="W5" s="218">
        <v>11</v>
      </c>
      <c r="X5" s="219"/>
      <c r="Y5" s="218">
        <v>12</v>
      </c>
      <c r="Z5" s="219"/>
      <c r="AA5" s="218">
        <v>13</v>
      </c>
      <c r="AB5" s="219"/>
      <c r="AC5" s="218">
        <v>14</v>
      </c>
      <c r="AD5" s="219"/>
      <c r="AE5" s="218">
        <v>15</v>
      </c>
      <c r="AF5" s="219"/>
    </row>
    <row r="6" spans="1:32" x14ac:dyDescent="0.25">
      <c r="A6" s="217"/>
      <c r="B6" s="217"/>
      <c r="C6" s="69" t="s">
        <v>79</v>
      </c>
      <c r="D6" s="69" t="s">
        <v>80</v>
      </c>
      <c r="E6" s="69" t="s">
        <v>79</v>
      </c>
      <c r="F6" s="69" t="s">
        <v>80</v>
      </c>
      <c r="G6" s="69" t="s">
        <v>79</v>
      </c>
      <c r="H6" s="69" t="s">
        <v>80</v>
      </c>
      <c r="I6" s="69" t="s">
        <v>79</v>
      </c>
      <c r="J6" s="69" t="s">
        <v>80</v>
      </c>
      <c r="K6" s="69" t="s">
        <v>79</v>
      </c>
      <c r="L6" s="69" t="s">
        <v>80</v>
      </c>
      <c r="M6" s="69" t="s">
        <v>79</v>
      </c>
      <c r="N6" s="69" t="s">
        <v>80</v>
      </c>
      <c r="O6" s="69" t="s">
        <v>79</v>
      </c>
      <c r="P6" s="69" t="s">
        <v>80</v>
      </c>
      <c r="Q6" s="69" t="s">
        <v>79</v>
      </c>
      <c r="R6" s="69" t="s">
        <v>80</v>
      </c>
      <c r="S6" s="69" t="s">
        <v>79</v>
      </c>
      <c r="T6" s="69" t="s">
        <v>80</v>
      </c>
      <c r="U6" s="69" t="s">
        <v>79</v>
      </c>
      <c r="V6" s="69" t="s">
        <v>80</v>
      </c>
      <c r="W6" s="69" t="s">
        <v>79</v>
      </c>
      <c r="X6" s="69" t="s">
        <v>80</v>
      </c>
      <c r="Y6" s="69" t="s">
        <v>79</v>
      </c>
      <c r="Z6" s="69" t="s">
        <v>80</v>
      </c>
      <c r="AA6" s="69" t="s">
        <v>79</v>
      </c>
      <c r="AB6" s="69" t="s">
        <v>80</v>
      </c>
      <c r="AC6" s="69" t="s">
        <v>79</v>
      </c>
      <c r="AD6" s="69" t="s">
        <v>80</v>
      </c>
      <c r="AE6" s="69" t="s">
        <v>79</v>
      </c>
      <c r="AF6" s="69" t="s">
        <v>80</v>
      </c>
    </row>
    <row r="7" spans="1:32" x14ac:dyDescent="0.25">
      <c r="A7" s="70">
        <v>1</v>
      </c>
      <c r="B7" s="72" t="s">
        <v>23</v>
      </c>
      <c r="C7" s="71">
        <v>1</v>
      </c>
      <c r="D7" s="71">
        <v>0.2</v>
      </c>
      <c r="E7" s="71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  <c r="K7" s="71">
        <v>0</v>
      </c>
      <c r="L7" s="71">
        <v>0</v>
      </c>
      <c r="M7" s="71">
        <v>0</v>
      </c>
      <c r="N7" s="71">
        <v>0</v>
      </c>
      <c r="O7" s="71">
        <v>0</v>
      </c>
      <c r="P7" s="71">
        <v>0</v>
      </c>
      <c r="Q7" s="71">
        <v>0</v>
      </c>
      <c r="R7" s="71">
        <v>0</v>
      </c>
      <c r="S7" s="71">
        <v>0</v>
      </c>
      <c r="T7" s="71">
        <v>0</v>
      </c>
      <c r="U7" s="71">
        <v>0</v>
      </c>
      <c r="V7" s="71">
        <v>0</v>
      </c>
      <c r="W7" s="71">
        <v>0</v>
      </c>
      <c r="X7" s="71">
        <v>0</v>
      </c>
      <c r="Y7" s="71">
        <v>0</v>
      </c>
      <c r="Z7" s="71">
        <v>0</v>
      </c>
      <c r="AA7" s="71">
        <v>0</v>
      </c>
      <c r="AB7" s="71">
        <v>0</v>
      </c>
      <c r="AC7" s="71">
        <v>0</v>
      </c>
      <c r="AD7" s="71">
        <v>0</v>
      </c>
      <c r="AE7" s="71">
        <f t="shared" ref="AE7:AF28" si="0">C7+E7+G7+I7+K7+M7+O7+Q7+S7+U7+W7+Y7+AA7+AC7</f>
        <v>1</v>
      </c>
      <c r="AF7" s="71">
        <f t="shared" si="0"/>
        <v>0.2</v>
      </c>
    </row>
    <row r="8" spans="1:32" x14ac:dyDescent="0.25">
      <c r="A8" s="70">
        <v>2</v>
      </c>
      <c r="B8" s="72" t="s">
        <v>24</v>
      </c>
      <c r="C8" s="71">
        <v>1</v>
      </c>
      <c r="D8" s="71">
        <v>0.2</v>
      </c>
      <c r="E8" s="71">
        <v>3</v>
      </c>
      <c r="F8" s="71">
        <v>0.2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71">
        <v>0</v>
      </c>
      <c r="S8" s="71">
        <v>0</v>
      </c>
      <c r="T8" s="71">
        <v>0</v>
      </c>
      <c r="U8" s="71">
        <v>0</v>
      </c>
      <c r="V8" s="71">
        <v>0</v>
      </c>
      <c r="W8" s="71">
        <v>0</v>
      </c>
      <c r="X8" s="71">
        <v>0</v>
      </c>
      <c r="Y8" s="71">
        <v>0</v>
      </c>
      <c r="Z8" s="71">
        <v>0</v>
      </c>
      <c r="AA8" s="71">
        <v>0</v>
      </c>
      <c r="AB8" s="71">
        <v>0</v>
      </c>
      <c r="AC8" s="71">
        <v>1</v>
      </c>
      <c r="AD8" s="71">
        <v>0.2</v>
      </c>
      <c r="AE8" s="71">
        <f t="shared" si="0"/>
        <v>5</v>
      </c>
      <c r="AF8" s="71">
        <f t="shared" si="0"/>
        <v>0.60000000000000009</v>
      </c>
    </row>
    <row r="9" spans="1:32" x14ac:dyDescent="0.25">
      <c r="A9" s="70">
        <v>3</v>
      </c>
      <c r="B9" s="72" t="s">
        <v>25</v>
      </c>
      <c r="C9" s="71">
        <v>71.2</v>
      </c>
      <c r="D9" s="71">
        <v>189</v>
      </c>
      <c r="E9" s="71">
        <v>6.4</v>
      </c>
      <c r="F9" s="71">
        <v>41</v>
      </c>
      <c r="G9" s="71">
        <v>0</v>
      </c>
      <c r="H9" s="71">
        <v>0</v>
      </c>
      <c r="I9" s="71">
        <v>2.2000000000000002</v>
      </c>
      <c r="J9" s="71">
        <v>0.4</v>
      </c>
      <c r="K9" s="71">
        <v>0.4</v>
      </c>
      <c r="L9" s="71">
        <v>0.4</v>
      </c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71">
        <v>0</v>
      </c>
      <c r="U9" s="71">
        <v>7</v>
      </c>
      <c r="V9" s="71">
        <v>0</v>
      </c>
      <c r="W9" s="71">
        <v>0</v>
      </c>
      <c r="X9" s="71">
        <v>0</v>
      </c>
      <c r="Y9" s="71">
        <v>0</v>
      </c>
      <c r="Z9" s="71">
        <v>0</v>
      </c>
      <c r="AA9" s="71">
        <v>0</v>
      </c>
      <c r="AB9" s="71">
        <v>0</v>
      </c>
      <c r="AC9" s="71">
        <v>0</v>
      </c>
      <c r="AD9" s="71">
        <v>0</v>
      </c>
      <c r="AE9" s="71">
        <f t="shared" si="0"/>
        <v>87.200000000000017</v>
      </c>
      <c r="AF9" s="71">
        <f t="shared" si="0"/>
        <v>230.8</v>
      </c>
    </row>
    <row r="10" spans="1:32" x14ac:dyDescent="0.25">
      <c r="A10" s="70">
        <v>4</v>
      </c>
      <c r="B10" s="72" t="s">
        <v>26</v>
      </c>
      <c r="C10" s="71">
        <v>2</v>
      </c>
      <c r="D10" s="71">
        <v>2</v>
      </c>
      <c r="E10" s="71">
        <v>0</v>
      </c>
      <c r="F10" s="71">
        <v>0</v>
      </c>
      <c r="G10" s="71">
        <v>0</v>
      </c>
      <c r="H10" s="71">
        <v>0</v>
      </c>
      <c r="I10" s="71">
        <v>3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71">
        <v>0</v>
      </c>
      <c r="Y10" s="71">
        <v>0</v>
      </c>
      <c r="Z10" s="71">
        <v>0</v>
      </c>
      <c r="AA10" s="71">
        <v>0</v>
      </c>
      <c r="AB10" s="71">
        <v>0</v>
      </c>
      <c r="AC10" s="71">
        <v>1</v>
      </c>
      <c r="AD10" s="71">
        <v>0</v>
      </c>
      <c r="AE10" s="71">
        <f t="shared" si="0"/>
        <v>6</v>
      </c>
      <c r="AF10" s="71">
        <f t="shared" si="0"/>
        <v>2</v>
      </c>
    </row>
    <row r="11" spans="1:32" x14ac:dyDescent="0.25">
      <c r="A11" s="70">
        <v>5</v>
      </c>
      <c r="B11" s="72" t="s">
        <v>27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71">
        <v>0</v>
      </c>
      <c r="S11" s="71">
        <v>0</v>
      </c>
      <c r="T11" s="71">
        <v>0</v>
      </c>
      <c r="U11" s="71">
        <v>0</v>
      </c>
      <c r="V11" s="71">
        <v>0</v>
      </c>
      <c r="W11" s="71">
        <v>0</v>
      </c>
      <c r="X11" s="71">
        <v>0</v>
      </c>
      <c r="Y11" s="71">
        <v>0</v>
      </c>
      <c r="Z11" s="71">
        <v>0</v>
      </c>
      <c r="AA11" s="71">
        <v>0</v>
      </c>
      <c r="AB11" s="71">
        <v>0</v>
      </c>
      <c r="AC11" s="71">
        <v>115</v>
      </c>
      <c r="AD11" s="71">
        <v>170</v>
      </c>
      <c r="AE11" s="71">
        <f t="shared" si="0"/>
        <v>115</v>
      </c>
      <c r="AF11" s="71">
        <f t="shared" si="0"/>
        <v>170</v>
      </c>
    </row>
    <row r="12" spans="1:32" x14ac:dyDescent="0.25">
      <c r="A12" s="70">
        <v>6</v>
      </c>
      <c r="B12" s="72" t="s">
        <v>28</v>
      </c>
      <c r="C12" s="71">
        <v>4</v>
      </c>
      <c r="D12" s="71">
        <v>3.7</v>
      </c>
      <c r="E12" s="71">
        <v>2</v>
      </c>
      <c r="F12" s="71">
        <v>0.4</v>
      </c>
      <c r="G12" s="71">
        <v>0</v>
      </c>
      <c r="H12" s="71">
        <v>0</v>
      </c>
      <c r="I12" s="71">
        <v>1</v>
      </c>
      <c r="J12" s="71">
        <v>0.6</v>
      </c>
      <c r="K12" s="71">
        <v>0</v>
      </c>
      <c r="L12" s="71">
        <v>0</v>
      </c>
      <c r="M12" s="71">
        <v>0</v>
      </c>
      <c r="N12" s="71">
        <v>0</v>
      </c>
      <c r="O12" s="71">
        <v>0</v>
      </c>
      <c r="P12" s="71">
        <v>0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71">
        <v>0</v>
      </c>
      <c r="AA12" s="71">
        <v>0</v>
      </c>
      <c r="AB12" s="71">
        <v>0</v>
      </c>
      <c r="AC12" s="71">
        <v>5</v>
      </c>
      <c r="AD12" s="71">
        <v>2.5</v>
      </c>
      <c r="AE12" s="71">
        <f t="shared" si="0"/>
        <v>12</v>
      </c>
      <c r="AF12" s="71">
        <f t="shared" si="0"/>
        <v>7.2</v>
      </c>
    </row>
    <row r="13" spans="1:32" x14ac:dyDescent="0.25">
      <c r="A13" s="70">
        <v>7</v>
      </c>
      <c r="B13" s="72" t="s">
        <v>29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  <c r="AA13" s="71">
        <v>0</v>
      </c>
      <c r="AB13" s="71">
        <v>0</v>
      </c>
      <c r="AC13" s="71">
        <v>0</v>
      </c>
      <c r="AD13" s="71">
        <v>0</v>
      </c>
      <c r="AE13" s="71">
        <f t="shared" si="0"/>
        <v>0</v>
      </c>
      <c r="AF13" s="71">
        <f t="shared" si="0"/>
        <v>0</v>
      </c>
    </row>
    <row r="14" spans="1:32" x14ac:dyDescent="0.25">
      <c r="A14" s="70">
        <v>8</v>
      </c>
      <c r="B14" s="72" t="s">
        <v>30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/>
      <c r="AB14" s="71">
        <v>0</v>
      </c>
      <c r="AC14" s="71">
        <v>0</v>
      </c>
      <c r="AD14" s="71">
        <v>0</v>
      </c>
      <c r="AE14" s="71">
        <f t="shared" si="0"/>
        <v>0</v>
      </c>
      <c r="AF14" s="71">
        <f t="shared" si="0"/>
        <v>0</v>
      </c>
    </row>
    <row r="15" spans="1:32" x14ac:dyDescent="0.25">
      <c r="A15" s="70">
        <v>9</v>
      </c>
      <c r="B15" s="149" t="s">
        <v>31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  <c r="AC15" s="71">
        <v>12.6</v>
      </c>
      <c r="AD15" s="71">
        <v>10</v>
      </c>
      <c r="AE15" s="71">
        <f t="shared" si="0"/>
        <v>12.6</v>
      </c>
      <c r="AF15" s="71">
        <f t="shared" si="0"/>
        <v>10</v>
      </c>
    </row>
    <row r="16" spans="1:32" x14ac:dyDescent="0.25">
      <c r="A16" s="70">
        <v>10</v>
      </c>
      <c r="B16" s="72" t="s">
        <v>32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1">
        <v>0</v>
      </c>
      <c r="U16" s="71">
        <v>0</v>
      </c>
      <c r="V16" s="71">
        <v>0</v>
      </c>
      <c r="W16" s="71"/>
      <c r="X16" s="71">
        <v>0</v>
      </c>
      <c r="Y16" s="71">
        <v>0</v>
      </c>
      <c r="Z16" s="71">
        <v>0</v>
      </c>
      <c r="AA16" s="71">
        <v>0</v>
      </c>
      <c r="AB16" s="71">
        <v>0</v>
      </c>
      <c r="AC16" s="71">
        <v>0</v>
      </c>
      <c r="AD16" s="71">
        <v>0</v>
      </c>
      <c r="AE16" s="71">
        <f t="shared" si="0"/>
        <v>0</v>
      </c>
      <c r="AF16" s="71">
        <f t="shared" si="0"/>
        <v>0</v>
      </c>
    </row>
    <row r="17" spans="1:32" x14ac:dyDescent="0.25">
      <c r="A17" s="70">
        <v>11</v>
      </c>
      <c r="B17" s="72" t="s">
        <v>33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  <c r="U17" s="71">
        <v>0</v>
      </c>
      <c r="V17" s="71">
        <v>0</v>
      </c>
      <c r="W17" s="71">
        <v>0</v>
      </c>
      <c r="X17" s="71">
        <v>0</v>
      </c>
      <c r="Y17" s="71">
        <v>0</v>
      </c>
      <c r="Z17" s="71">
        <v>0</v>
      </c>
      <c r="AA17" s="71">
        <v>0</v>
      </c>
      <c r="AB17" s="71">
        <v>0</v>
      </c>
      <c r="AC17" s="71">
        <v>0</v>
      </c>
      <c r="AD17" s="71">
        <v>0</v>
      </c>
      <c r="AE17" s="71">
        <f t="shared" si="0"/>
        <v>0</v>
      </c>
      <c r="AF17" s="71">
        <f t="shared" si="0"/>
        <v>0</v>
      </c>
    </row>
    <row r="18" spans="1:32" x14ac:dyDescent="0.25">
      <c r="A18" s="70">
        <v>12</v>
      </c>
      <c r="B18" s="72" t="s">
        <v>34</v>
      </c>
      <c r="C18" s="71">
        <v>10.7</v>
      </c>
      <c r="D18" s="71">
        <v>90</v>
      </c>
      <c r="E18" s="71">
        <v>0</v>
      </c>
      <c r="F18" s="71">
        <v>0</v>
      </c>
      <c r="G18" s="71">
        <v>0</v>
      </c>
      <c r="H18" s="71">
        <v>0</v>
      </c>
      <c r="I18" s="71">
        <v>0.6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0.4</v>
      </c>
      <c r="X18" s="71">
        <v>0</v>
      </c>
      <c r="Y18" s="71">
        <v>0</v>
      </c>
      <c r="Z18" s="71">
        <v>0</v>
      </c>
      <c r="AA18" s="71">
        <v>0</v>
      </c>
      <c r="AB18" s="71">
        <v>0</v>
      </c>
      <c r="AC18" s="71">
        <v>0</v>
      </c>
      <c r="AD18" s="71">
        <v>0</v>
      </c>
      <c r="AE18" s="71">
        <f t="shared" si="0"/>
        <v>11.7</v>
      </c>
      <c r="AF18" s="71">
        <f t="shared" si="0"/>
        <v>90</v>
      </c>
    </row>
    <row r="19" spans="1:32" x14ac:dyDescent="0.25">
      <c r="A19" s="70">
        <v>13</v>
      </c>
      <c r="B19" s="72" t="s">
        <v>35</v>
      </c>
      <c r="C19" s="71">
        <v>1.5</v>
      </c>
      <c r="D19" s="71">
        <v>5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1</v>
      </c>
      <c r="AD19" s="71">
        <v>0</v>
      </c>
      <c r="AE19" s="71">
        <f t="shared" si="0"/>
        <v>2.5</v>
      </c>
      <c r="AF19" s="71">
        <f t="shared" si="0"/>
        <v>5</v>
      </c>
    </row>
    <row r="20" spans="1:32" x14ac:dyDescent="0.25">
      <c r="A20" s="70">
        <v>14</v>
      </c>
      <c r="B20" s="72" t="s">
        <v>36</v>
      </c>
      <c r="C20" s="71">
        <v>6.2</v>
      </c>
      <c r="D20" s="71">
        <v>40</v>
      </c>
      <c r="E20" s="71">
        <v>4</v>
      </c>
      <c r="F20" s="71">
        <v>0.4</v>
      </c>
      <c r="G20" s="71">
        <v>0</v>
      </c>
      <c r="H20" s="71">
        <v>0</v>
      </c>
      <c r="I20" s="71">
        <v>1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5</v>
      </c>
      <c r="AB20" s="71">
        <v>0.5</v>
      </c>
      <c r="AC20" s="71">
        <v>5</v>
      </c>
      <c r="AD20" s="71">
        <v>0.4</v>
      </c>
      <c r="AE20" s="71">
        <f t="shared" si="0"/>
        <v>21.2</v>
      </c>
      <c r="AF20" s="71">
        <f t="shared" si="0"/>
        <v>41.3</v>
      </c>
    </row>
    <row r="21" spans="1:32" x14ac:dyDescent="0.25">
      <c r="A21" s="70">
        <v>15</v>
      </c>
      <c r="B21" s="72" t="s">
        <v>37</v>
      </c>
      <c r="C21" s="71">
        <v>22</v>
      </c>
      <c r="D21" s="71">
        <v>445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71">
        <v>0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  <c r="V21" s="71">
        <v>0</v>
      </c>
      <c r="W21" s="71">
        <v>0</v>
      </c>
      <c r="X21" s="71">
        <v>0</v>
      </c>
      <c r="Y21" s="71">
        <v>0</v>
      </c>
      <c r="Z21" s="71">
        <v>0</v>
      </c>
      <c r="AA21" s="71">
        <v>0</v>
      </c>
      <c r="AB21" s="71">
        <v>0</v>
      </c>
      <c r="AC21" s="71">
        <v>0</v>
      </c>
      <c r="AD21" s="71">
        <v>0</v>
      </c>
      <c r="AE21" s="71">
        <f t="shared" si="0"/>
        <v>22</v>
      </c>
      <c r="AF21" s="71">
        <f t="shared" si="0"/>
        <v>445</v>
      </c>
    </row>
    <row r="22" spans="1:32" x14ac:dyDescent="0.25">
      <c r="A22" s="70">
        <v>16</v>
      </c>
      <c r="B22" s="72" t="s">
        <v>112</v>
      </c>
      <c r="C22" s="71">
        <v>4</v>
      </c>
      <c r="D22" s="71">
        <v>5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1">
        <v>0</v>
      </c>
      <c r="AC22" s="71">
        <v>0</v>
      </c>
      <c r="AD22" s="71">
        <v>0</v>
      </c>
      <c r="AE22" s="71">
        <f t="shared" si="0"/>
        <v>4</v>
      </c>
      <c r="AF22" s="71">
        <f t="shared" si="0"/>
        <v>5</v>
      </c>
    </row>
    <row r="23" spans="1:32" x14ac:dyDescent="0.25">
      <c r="A23" s="70">
        <v>17</v>
      </c>
      <c r="B23" s="72" t="s">
        <v>39</v>
      </c>
      <c r="C23" s="71">
        <v>7.2</v>
      </c>
      <c r="D23" s="71">
        <v>66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f t="shared" si="0"/>
        <v>7.2</v>
      </c>
      <c r="AF23" s="71">
        <f t="shared" si="0"/>
        <v>66</v>
      </c>
    </row>
    <row r="24" spans="1:32" x14ac:dyDescent="0.25">
      <c r="A24" s="70">
        <v>18</v>
      </c>
      <c r="B24" s="72" t="s">
        <v>40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f t="shared" si="0"/>
        <v>0</v>
      </c>
      <c r="AF24" s="73">
        <f>D24+F24+H24+J24+L24+N24+P24+R24+T24</f>
        <v>0</v>
      </c>
    </row>
    <row r="25" spans="1:32" ht="15.75" x14ac:dyDescent="0.25">
      <c r="A25" s="70">
        <v>19</v>
      </c>
      <c r="B25" s="15" t="s">
        <v>41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/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0</v>
      </c>
      <c r="AB25" s="71">
        <v>0</v>
      </c>
      <c r="AC25" s="71">
        <v>0</v>
      </c>
      <c r="AD25" s="71">
        <v>0</v>
      </c>
      <c r="AE25" s="71">
        <f t="shared" si="0"/>
        <v>0</v>
      </c>
      <c r="AF25" s="71">
        <f t="shared" si="0"/>
        <v>0</v>
      </c>
    </row>
    <row r="26" spans="1:32" ht="15.75" x14ac:dyDescent="0.25">
      <c r="A26" s="70">
        <v>20</v>
      </c>
      <c r="B26" s="15" t="s">
        <v>42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  <c r="T26" s="71">
        <v>0</v>
      </c>
      <c r="U26" s="71">
        <v>0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1">
        <v>0</v>
      </c>
      <c r="AC26" s="71">
        <v>0</v>
      </c>
      <c r="AD26" s="71">
        <v>0</v>
      </c>
      <c r="AE26" s="71">
        <f t="shared" si="0"/>
        <v>0</v>
      </c>
      <c r="AF26" s="71">
        <f t="shared" si="0"/>
        <v>0</v>
      </c>
    </row>
    <row r="27" spans="1:32" ht="15.75" x14ac:dyDescent="0.25">
      <c r="A27" s="70">
        <v>21</v>
      </c>
      <c r="B27" s="15" t="s">
        <v>43</v>
      </c>
      <c r="C27" s="71">
        <v>4</v>
      </c>
      <c r="D27" s="71">
        <v>10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  <c r="M27" s="71">
        <v>0</v>
      </c>
      <c r="N27" s="71">
        <v>0</v>
      </c>
      <c r="O27" s="71">
        <v>0</v>
      </c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>
        <v>0</v>
      </c>
      <c r="W27" s="71">
        <v>3</v>
      </c>
      <c r="X27" s="71">
        <v>0</v>
      </c>
      <c r="Y27" s="71">
        <v>0</v>
      </c>
      <c r="Z27" s="71">
        <v>0</v>
      </c>
      <c r="AA27" s="71">
        <v>0</v>
      </c>
      <c r="AB27" s="71">
        <v>0</v>
      </c>
      <c r="AC27" s="71">
        <v>0</v>
      </c>
      <c r="AD27" s="71">
        <v>0</v>
      </c>
      <c r="AE27" s="71">
        <f t="shared" si="0"/>
        <v>7</v>
      </c>
      <c r="AF27" s="71">
        <f t="shared" si="0"/>
        <v>10</v>
      </c>
    </row>
    <row r="28" spans="1:32" ht="31.5" x14ac:dyDescent="0.25">
      <c r="A28" s="41">
        <v>22</v>
      </c>
      <c r="B28" s="44" t="s">
        <v>44</v>
      </c>
      <c r="C28" s="71">
        <v>0.8</v>
      </c>
      <c r="D28" s="71">
        <v>5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>
        <v>0</v>
      </c>
      <c r="W28" s="71">
        <v>0</v>
      </c>
      <c r="X28" s="71">
        <v>0</v>
      </c>
      <c r="Y28" s="71">
        <v>0</v>
      </c>
      <c r="Z28" s="71">
        <v>0</v>
      </c>
      <c r="AA28" s="71">
        <v>0</v>
      </c>
      <c r="AB28" s="71">
        <v>0</v>
      </c>
      <c r="AC28" s="71">
        <v>0</v>
      </c>
      <c r="AD28" s="71">
        <v>0</v>
      </c>
      <c r="AE28" s="71">
        <f t="shared" si="0"/>
        <v>0.8</v>
      </c>
      <c r="AF28" s="71">
        <f t="shared" si="0"/>
        <v>5</v>
      </c>
    </row>
    <row r="29" spans="1:32" x14ac:dyDescent="0.25">
      <c r="A29" s="74"/>
      <c r="B29" s="75" t="s">
        <v>45</v>
      </c>
      <c r="C29" s="76">
        <f>SUM(C7:C28)</f>
        <v>135.60000000000002</v>
      </c>
      <c r="D29" s="76">
        <f t="shared" ref="D29:AB29" si="1">SUM(D7:D27)</f>
        <v>856.1</v>
      </c>
      <c r="E29" s="76">
        <f t="shared" si="1"/>
        <v>15.4</v>
      </c>
      <c r="F29" s="76">
        <f t="shared" si="1"/>
        <v>42</v>
      </c>
      <c r="G29" s="76">
        <f t="shared" si="1"/>
        <v>0</v>
      </c>
      <c r="H29" s="76">
        <f t="shared" si="1"/>
        <v>0</v>
      </c>
      <c r="I29" s="76">
        <f t="shared" si="1"/>
        <v>7.8</v>
      </c>
      <c r="J29" s="76">
        <f t="shared" si="1"/>
        <v>1</v>
      </c>
      <c r="K29" s="76">
        <f t="shared" si="1"/>
        <v>0.4</v>
      </c>
      <c r="L29" s="76">
        <f t="shared" si="1"/>
        <v>0.4</v>
      </c>
      <c r="M29" s="76">
        <f t="shared" si="1"/>
        <v>0</v>
      </c>
      <c r="N29" s="76">
        <f t="shared" si="1"/>
        <v>0</v>
      </c>
      <c r="O29" s="76">
        <f t="shared" si="1"/>
        <v>0</v>
      </c>
      <c r="P29" s="76">
        <f t="shared" si="1"/>
        <v>0</v>
      </c>
      <c r="Q29" s="76">
        <f t="shared" si="1"/>
        <v>0</v>
      </c>
      <c r="R29" s="76">
        <f t="shared" si="1"/>
        <v>0</v>
      </c>
      <c r="S29" s="76">
        <f t="shared" si="1"/>
        <v>0</v>
      </c>
      <c r="T29" s="76">
        <f t="shared" si="1"/>
        <v>0</v>
      </c>
      <c r="U29" s="76">
        <f t="shared" si="1"/>
        <v>7</v>
      </c>
      <c r="V29" s="76">
        <f t="shared" si="1"/>
        <v>0</v>
      </c>
      <c r="W29" s="76">
        <f t="shared" si="1"/>
        <v>3.4</v>
      </c>
      <c r="X29" s="76">
        <f t="shared" si="1"/>
        <v>0</v>
      </c>
      <c r="Y29" s="76">
        <f t="shared" si="1"/>
        <v>0</v>
      </c>
      <c r="Z29" s="76">
        <f t="shared" si="1"/>
        <v>0</v>
      </c>
      <c r="AA29" s="76">
        <f t="shared" si="1"/>
        <v>5</v>
      </c>
      <c r="AB29" s="76">
        <f t="shared" si="1"/>
        <v>0.5</v>
      </c>
      <c r="AC29" s="77">
        <f>SUM(AC7:AC27)</f>
        <v>140.6</v>
      </c>
      <c r="AD29" s="77">
        <f>SUM(AD7:AD27)</f>
        <v>183.1</v>
      </c>
      <c r="AE29" s="76">
        <f>SUM(AE7:AE28)</f>
        <v>315.2</v>
      </c>
      <c r="AF29" s="76">
        <f>SUM(AF7:AF28)</f>
        <v>1088.0999999999999</v>
      </c>
    </row>
  </sheetData>
  <mergeCells count="35">
    <mergeCell ref="AA5:AB5"/>
    <mergeCell ref="AC5:AD5"/>
    <mergeCell ref="AE5:AF5"/>
    <mergeCell ref="O5:P5"/>
    <mergeCell ref="Q5:R5"/>
    <mergeCell ref="S5:T5"/>
    <mergeCell ref="U5:V5"/>
    <mergeCell ref="W5:X5"/>
    <mergeCell ref="Y5:Z5"/>
    <mergeCell ref="O4:P4"/>
    <mergeCell ref="Q4:R4"/>
    <mergeCell ref="S4:T4"/>
    <mergeCell ref="U4:V4"/>
    <mergeCell ref="W4:X4"/>
    <mergeCell ref="G5:H5"/>
    <mergeCell ref="I5:J5"/>
    <mergeCell ref="K5:L5"/>
    <mergeCell ref="M5:N5"/>
    <mergeCell ref="M4:N4"/>
    <mergeCell ref="A1:AF1"/>
    <mergeCell ref="O2:AA2"/>
    <mergeCell ref="O3:AA3"/>
    <mergeCell ref="A4:A6"/>
    <mergeCell ref="B4:B6"/>
    <mergeCell ref="C4:D4"/>
    <mergeCell ref="E4:F4"/>
    <mergeCell ref="G4:H4"/>
    <mergeCell ref="I4:J4"/>
    <mergeCell ref="K4:L4"/>
    <mergeCell ref="Y4:Z4"/>
    <mergeCell ref="AA4:AB4"/>
    <mergeCell ref="AC4:AD4"/>
    <mergeCell ref="AE4:AF4"/>
    <mergeCell ref="C5:D5"/>
    <mergeCell ref="E5:F5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Veg.</vt:lpstr>
      <vt:lpstr>Fruit Final</vt:lpstr>
      <vt:lpstr>Veg-Final</vt:lpstr>
      <vt:lpstr>Spices</vt:lpstr>
      <vt:lpstr>Flowers</vt:lpstr>
      <vt:lpstr>Mushroom</vt:lpstr>
      <vt:lpstr>MAD</vt:lpstr>
      <vt:lpstr>'Veg-Final'!Print_Area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2020-01-13T06:22:30Z</dcterms:modified>
</cp:coreProperties>
</file>